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S\Dokumentacni_komise\Schválená PD\2017\Cidlina, Jičín, oprava opevnění, ř. km 75,950-76,035\Needitovalne\"/>
    </mc:Choice>
  </mc:AlternateContent>
  <bookViews>
    <workbookView xWindow="420" yWindow="510" windowWidth="17910" windowHeight="12375" firstSheet="1" activeTab="2"/>
  </bookViews>
  <sheets>
    <sheet name="Rekapitulace zakázky" sheetId="1" r:id="rId1"/>
    <sheet name="SO-1 - Cidlina, Jičín, op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'SO-1 - Cidlina, Jičín, op...'!$C$83:$K$179</definedName>
    <definedName name="_xlnm._FilterDatabase" localSheetId="2" hidden="1">'VON - Vedlejší a ostatní ...'!$C$78:$K$99</definedName>
    <definedName name="_xlnm.Print_Titles" localSheetId="0">'Rekapitulace zakázky'!$49:$49</definedName>
    <definedName name="_xlnm.Print_Titles" localSheetId="1">'SO-1 - Cidlina, Jičín, op...'!$83:$83</definedName>
    <definedName name="_xlnm.Print_Titles" localSheetId="2">'VON - Vedlejší a ostatní ...'!$78:$78</definedName>
    <definedName name="_xlnm.Print_Area" localSheetId="0">'Rekapitulace zakázky'!$D$4:$AO$33,'Rekapitulace zakázky'!$C$39:$AQ$54</definedName>
    <definedName name="_xlnm.Print_Area" localSheetId="1">'SO-1 - Cidlina, Jičín, op...'!$C$4:$J$36,'SO-1 - Cidlina, Jičín, op...'!$C$42:$J$65,'SO-1 - Cidlina, Jičín, op...'!$C$71:$K$179</definedName>
    <definedName name="_xlnm.Print_Area" localSheetId="2">'VON - Vedlejší a ostatní ...'!$C$4:$J$36,'VON - Vedlejší a ostatní ...'!$C$42:$J$60,'VON - Vedlejší a ostatní ...'!$C$66:$K$99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BG82" i="3"/>
  <c r="BF82" i="3"/>
  <c r="T82" i="3"/>
  <c r="R82" i="3"/>
  <c r="P82" i="3"/>
  <c r="BK82" i="3"/>
  <c r="J82" i="3"/>
  <c r="BE82" i="3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69" i="3" s="1"/>
  <c r="AY52" i="1"/>
  <c r="AX52" i="1"/>
  <c r="BI178" i="2"/>
  <c r="BH178" i="2"/>
  <c r="BG178" i="2"/>
  <c r="BF178" i="2"/>
  <c r="T178" i="2"/>
  <c r="T177" i="2" s="1"/>
  <c r="R178" i="2"/>
  <c r="R177" i="2" s="1"/>
  <c r="P178" i="2"/>
  <c r="P177" i="2" s="1"/>
  <c r="BK178" i="2"/>
  <c r="BK177" i="2" s="1"/>
  <c r="J177" i="2" s="1"/>
  <c r="J64" i="2" s="1"/>
  <c r="J178" i="2"/>
  <c r="BE178" i="2" s="1"/>
  <c r="BI171" i="2"/>
  <c r="BH171" i="2"/>
  <c r="BG171" i="2"/>
  <c r="BF171" i="2"/>
  <c r="T171" i="2"/>
  <c r="T170" i="2" s="1"/>
  <c r="R171" i="2"/>
  <c r="R170" i="2" s="1"/>
  <c r="P171" i="2"/>
  <c r="P170" i="2" s="1"/>
  <c r="BK171" i="2"/>
  <c r="BK170" i="2" s="1"/>
  <c r="J170" i="2" s="1"/>
  <c r="J63" i="2" s="1"/>
  <c r="J171" i="2"/>
  <c r="BE171" i="2" s="1"/>
  <c r="BI167" i="2"/>
  <c r="BH167" i="2"/>
  <c r="BG167" i="2"/>
  <c r="BF167" i="2"/>
  <c r="T167" i="2"/>
  <c r="R167" i="2"/>
  <c r="P167" i="2"/>
  <c r="BK167" i="2"/>
  <c r="J167" i="2"/>
  <c r="BE167" i="2" s="1"/>
  <c r="BI163" i="2"/>
  <c r="BH163" i="2"/>
  <c r="BG163" i="2"/>
  <c r="BF163" i="2"/>
  <c r="BE163" i="2"/>
  <c r="T163" i="2"/>
  <c r="R163" i="2"/>
  <c r="P163" i="2"/>
  <c r="BK163" i="2"/>
  <c r="J163" i="2"/>
  <c r="BI159" i="2"/>
  <c r="BH159" i="2"/>
  <c r="BG159" i="2"/>
  <c r="BF159" i="2"/>
  <c r="T159" i="2"/>
  <c r="R159" i="2"/>
  <c r="P159" i="2"/>
  <c r="BK159" i="2"/>
  <c r="J159" i="2"/>
  <c r="BE159" i="2" s="1"/>
  <c r="BI153" i="2"/>
  <c r="BH153" i="2"/>
  <c r="BG153" i="2"/>
  <c r="BF153" i="2"/>
  <c r="BE153" i="2"/>
  <c r="T153" i="2"/>
  <c r="R153" i="2"/>
  <c r="P153" i="2"/>
  <c r="BK153" i="2"/>
  <c r="J153" i="2"/>
  <c r="BI150" i="2"/>
  <c r="BH150" i="2"/>
  <c r="BG150" i="2"/>
  <c r="BF150" i="2"/>
  <c r="T150" i="2"/>
  <c r="T149" i="2" s="1"/>
  <c r="R150" i="2"/>
  <c r="R149" i="2" s="1"/>
  <c r="P150" i="2"/>
  <c r="BK150" i="2"/>
  <c r="J150" i="2"/>
  <c r="BE150" i="2" s="1"/>
  <c r="BI144" i="2"/>
  <c r="BH144" i="2"/>
  <c r="BG144" i="2"/>
  <c r="BF144" i="2"/>
  <c r="T144" i="2"/>
  <c r="R144" i="2"/>
  <c r="P144" i="2"/>
  <c r="BK144" i="2"/>
  <c r="J144" i="2"/>
  <c r="BE144" i="2" s="1"/>
  <c r="BI140" i="2"/>
  <c r="BH140" i="2"/>
  <c r="BG140" i="2"/>
  <c r="BF140" i="2"/>
  <c r="T140" i="2"/>
  <c r="R140" i="2"/>
  <c r="P140" i="2"/>
  <c r="BK140" i="2"/>
  <c r="J140" i="2"/>
  <c r="BE140" i="2" s="1"/>
  <c r="BI135" i="2"/>
  <c r="BH135" i="2"/>
  <c r="BG135" i="2"/>
  <c r="BF135" i="2"/>
  <c r="T135" i="2"/>
  <c r="R135" i="2"/>
  <c r="R134" i="2" s="1"/>
  <c r="P135" i="2"/>
  <c r="P134" i="2" s="1"/>
  <c r="BK135" i="2"/>
  <c r="J135" i="2"/>
  <c r="BE135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BE127" i="2"/>
  <c r="T127" i="2"/>
  <c r="R127" i="2"/>
  <c r="P127" i="2"/>
  <c r="BK127" i="2"/>
  <c r="J127" i="2"/>
  <c r="BI123" i="2"/>
  <c r="BH123" i="2"/>
  <c r="BG123" i="2"/>
  <c r="BF123" i="2"/>
  <c r="T123" i="2"/>
  <c r="T122" i="2" s="1"/>
  <c r="R123" i="2"/>
  <c r="P123" i="2"/>
  <c r="BK123" i="2"/>
  <c r="BK122" i="2" s="1"/>
  <c r="J122" i="2" s="1"/>
  <c r="J60" i="2" s="1"/>
  <c r="J123" i="2"/>
  <c r="BE123" i="2" s="1"/>
  <c r="BI117" i="2"/>
  <c r="BH117" i="2"/>
  <c r="BG117" i="2"/>
  <c r="BF117" i="2"/>
  <c r="T117" i="2"/>
  <c r="T116" i="2" s="1"/>
  <c r="R117" i="2"/>
  <c r="R116" i="2" s="1"/>
  <c r="P117" i="2"/>
  <c r="P116" i="2" s="1"/>
  <c r="BK117" i="2"/>
  <c r="BK116" i="2" s="1"/>
  <c r="J116" i="2" s="1"/>
  <c r="J59" i="2" s="1"/>
  <c r="J117" i="2"/>
  <c r="BE117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BE110" i="2"/>
  <c r="T110" i="2"/>
  <c r="R110" i="2"/>
  <c r="P110" i="2"/>
  <c r="BK110" i="2"/>
  <c r="J110" i="2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BE97" i="2"/>
  <c r="T97" i="2"/>
  <c r="R97" i="2"/>
  <c r="P97" i="2"/>
  <c r="BK97" i="2"/>
  <c r="J97" i="2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BE90" i="2"/>
  <c r="T90" i="2"/>
  <c r="R90" i="2"/>
  <c r="P90" i="2"/>
  <c r="BK90" i="2"/>
  <c r="J90" i="2"/>
  <c r="BI87" i="2"/>
  <c r="BH87" i="2"/>
  <c r="BG87" i="2"/>
  <c r="F32" i="2" s="1"/>
  <c r="BB52" i="1" s="1"/>
  <c r="BF87" i="2"/>
  <c r="T87" i="2"/>
  <c r="T86" i="2" s="1"/>
  <c r="R87" i="2"/>
  <c r="R86" i="2" s="1"/>
  <c r="P87" i="2"/>
  <c r="BK87" i="2"/>
  <c r="J87" i="2"/>
  <c r="BE87" i="2" s="1"/>
  <c r="J80" i="2"/>
  <c r="F80" i="2"/>
  <c r="F78" i="2"/>
  <c r="E76" i="2"/>
  <c r="E74" i="2"/>
  <c r="J51" i="2"/>
  <c r="F51" i="2"/>
  <c r="F49" i="2"/>
  <c r="E47" i="2"/>
  <c r="J18" i="2"/>
  <c r="E18" i="2"/>
  <c r="F52" i="2" s="1"/>
  <c r="J17" i="2"/>
  <c r="J12" i="2"/>
  <c r="J78" i="2" s="1"/>
  <c r="E7" i="2"/>
  <c r="E45" i="2" s="1"/>
  <c r="AS51" i="1"/>
  <c r="L47" i="1"/>
  <c r="AM46" i="1"/>
  <c r="L46" i="1"/>
  <c r="AM44" i="1"/>
  <c r="L44" i="1"/>
  <c r="L42" i="1"/>
  <c r="L41" i="1"/>
  <c r="BK81" i="3" l="1"/>
  <c r="J81" i="3" s="1"/>
  <c r="J58" i="3" s="1"/>
  <c r="R86" i="3"/>
  <c r="T81" i="3"/>
  <c r="F34" i="3"/>
  <c r="BD53" i="1" s="1"/>
  <c r="P86" i="3"/>
  <c r="J73" i="3"/>
  <c r="F31" i="3"/>
  <c r="BA53" i="1" s="1"/>
  <c r="BK86" i="2"/>
  <c r="J86" i="2" s="1"/>
  <c r="J58" i="2" s="1"/>
  <c r="F34" i="2"/>
  <c r="BD52" i="1" s="1"/>
  <c r="P122" i="2"/>
  <c r="T134" i="2"/>
  <c r="BK149" i="2"/>
  <c r="J149" i="2" s="1"/>
  <c r="J62" i="2" s="1"/>
  <c r="F52" i="3"/>
  <c r="P81" i="3"/>
  <c r="P80" i="3" s="1"/>
  <c r="P79" i="3" s="1"/>
  <c r="AU53" i="1" s="1"/>
  <c r="F32" i="3"/>
  <c r="BB53" i="1" s="1"/>
  <c r="BB51" i="1" s="1"/>
  <c r="T86" i="3"/>
  <c r="F33" i="2"/>
  <c r="BC52" i="1" s="1"/>
  <c r="P86" i="2"/>
  <c r="F31" i="2"/>
  <c r="BA52" i="1" s="1"/>
  <c r="BA51" i="1" s="1"/>
  <c r="W27" i="1" s="1"/>
  <c r="R122" i="2"/>
  <c r="R85" i="2" s="1"/>
  <c r="R84" i="2" s="1"/>
  <c r="BK134" i="2"/>
  <c r="J134" i="2" s="1"/>
  <c r="J61" i="2" s="1"/>
  <c r="P149" i="2"/>
  <c r="R81" i="3"/>
  <c r="F33" i="3"/>
  <c r="BC53" i="1" s="1"/>
  <c r="BK86" i="3"/>
  <c r="J86" i="3" s="1"/>
  <c r="J59" i="3" s="1"/>
  <c r="BK80" i="3"/>
  <c r="F30" i="2"/>
  <c r="AZ52" i="1" s="1"/>
  <c r="T85" i="2"/>
  <c r="T84" i="2" s="1"/>
  <c r="F30" i="3"/>
  <c r="AZ53" i="1" s="1"/>
  <c r="J30" i="3"/>
  <c r="AV53" i="1" s="1"/>
  <c r="P85" i="2"/>
  <c r="P84" i="2" s="1"/>
  <c r="AU52" i="1" s="1"/>
  <c r="F81" i="2"/>
  <c r="J30" i="2"/>
  <c r="AV52" i="1" s="1"/>
  <c r="J31" i="3"/>
  <c r="AW53" i="1" s="1"/>
  <c r="J31" i="2"/>
  <c r="AW52" i="1" s="1"/>
  <c r="E45" i="3"/>
  <c r="J49" i="2"/>
  <c r="R80" i="3" l="1"/>
  <c r="R79" i="3" s="1"/>
  <c r="BD51" i="1"/>
  <c r="W30" i="1" s="1"/>
  <c r="T80" i="3"/>
  <c r="T79" i="3" s="1"/>
  <c r="AU51" i="1"/>
  <c r="W28" i="1"/>
  <c r="AX51" i="1"/>
  <c r="AW51" i="1"/>
  <c r="AK27" i="1" s="1"/>
  <c r="BK85" i="2"/>
  <c r="BK84" i="2" s="1"/>
  <c r="J84" i="2" s="1"/>
  <c r="BC51" i="1"/>
  <c r="AZ51" i="1"/>
  <c r="BK79" i="3"/>
  <c r="J79" i="3" s="1"/>
  <c r="J80" i="3"/>
  <c r="J57" i="3" s="1"/>
  <c r="J85" i="2"/>
  <c r="J57" i="2" s="1"/>
  <c r="AT53" i="1"/>
  <c r="AT52" i="1"/>
  <c r="AY51" i="1" l="1"/>
  <c r="W29" i="1"/>
  <c r="J56" i="3"/>
  <c r="J27" i="3"/>
  <c r="J27" i="2"/>
  <c r="J56" i="2"/>
  <c r="W26" i="1"/>
  <c r="AV51" i="1"/>
  <c r="AT51" i="1" l="1"/>
  <c r="AK26" i="1"/>
  <c r="J36" i="3"/>
  <c r="AG53" i="1"/>
  <c r="AN53" i="1" s="1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<sst xmlns="http://schemas.openxmlformats.org/spreadsheetml/2006/main" count="1848" uniqueCount="531">
  <si>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</si>
  <si>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</si>
  <si>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</si>
  <si>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</si>
  <si>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</si>
  <si>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</si>
  <si>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</si>
  <si>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{232a39b3-d296-494a-a77a-18bc87244577}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</si>
  <si>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</si>
  <si>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</si>
  <si>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</si>
  <si>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</si>
  <si>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</si>
  <si>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</si>
  <si>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</si>
  <si>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</si>
  <si>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HAJ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</si>
  <si>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</si>
  <si>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</si>
  <si>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Cidlina, Jičín, oprava opevnění v ř. km 75,950-76,035</t>
  </si>
  <si>
    <t>0,1</t>
  </si>
  <si>
    <t>KSO:</t>
  </si>
  <si>
    <t>833 2</t>
  </si>
  <si>
    <t>CC-CZ:</t>
  </si>
  <si>
    <t/>
  </si>
  <si>
    <t>1</t>
  </si>
  <si>
    <t>Místo:</t>
  </si>
  <si>
    <t xml:space="preserve"> </t>
  </si>
  <si>
    <t>Datum:</t>
  </si>
  <si>
    <t>24. 11. 2016</t>
  </si>
  <si>
    <t>10</t>
  </si>
  <si>
    <t>100</t>
  </si>
  <si>
    <t>Zadavatel:</t>
  </si>
  <si>
    <t>IČ:</t>
  </si>
  <si>
    <t>Povodí Labe, státní podnik, Hradec Králové</t>
  </si>
  <si>
    <t>DIČ:</t>
  </si>
  <si>
    <t>Uchazeč:</t>
  </si>
  <si>
    <t>Vyplň údaj</t>
  </si>
  <si>
    <t>Projektant:</t>
  </si>
  <si>
    <t>Agroprojekce Litomyšl, s.r.o.</t>
  </si>
  <si>
    <t>True</t>
  </si>
  <si>
    <t>Poznámka:</t>
  </si>
  <si>
    <t>KROS 4 verze 2016/II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</si>
  <si>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</si>
  <si>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</si>
  <si>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</si>
  <si>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</si>
  <si>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</si>
  <si>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</si>
  <si>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</si>
  <si>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</si>
  <si>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</si>
  <si>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</si>
  <si>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</si>
  <si>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</si>
  <si>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</si>
  <si>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</si>
  <si>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</si>
  <si>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</si>
  <si>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</si>
  <si>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</si>
  <si>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</si>
  <si>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</si>
  <si>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</si>
  <si>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</si>
  <si>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</si>
  <si>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</si>
  <si>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</si>
  <si>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</si>
  <si>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</si>
  <si>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</si>
  <si>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</si>
  <si>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</si>
  <si>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</si>
  <si>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</si>
  <si>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</si>
  <si>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</si>
  <si>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</si>
  <si>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</si>
  <si>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</si>
  <si>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</si>
  <si>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</si>
  <si>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SO-1</t>
  </si>
  <si>
    <t>STA</t>
  </si>
  <si>
    <t>{b789afac-7c42-4039-b8dd-7d1c50071aee}</t>
  </si>
  <si>
    <t>2</t>
  </si>
  <si>
    <t>VON</t>
  </si>
  <si>
    <t>Vedlejší a ostatní náklady</t>
  </si>
  <si>
    <t>{4e969ff4-f455-40a3-aad6-7ebfa6ce2dc6}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</si>
  <si>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</si>
  <si>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</si>
  <si>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</si>
  <si>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</si>
  <si>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</si>
  <si>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</si>
  <si>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</si>
  <si>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SO-1 - Cidlina, Jičín, oprava opevnění v ř. km 75,950-76,035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</si>
  <si>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</si>
  <si>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</si>
  <si>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</si>
  <si>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</si>
  <si>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</si>
  <si>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</si>
  <si>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</si>
  <si>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</si>
  <si>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</si>
  <si>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</si>
  <si>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</si>
  <si>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</si>
  <si>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</si>
  <si>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</si>
  <si>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</si>
  <si>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</si>
  <si>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</si>
  <si>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</si>
  <si>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</si>
  <si>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</si>
  <si>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</si>
  <si>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</si>
  <si>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</si>
  <si>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</si>
  <si>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</si>
  <si>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</si>
  <si>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</si>
  <si>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</si>
  <si>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</si>
  <si>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</si>
  <si>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</si>
  <si>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</si>
  <si>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111101101R</t>
  </si>
  <si>
    <t>Odstranění travin z celkové plochy do 0,1 ha vč. likvidace v souladu se zákonem o odpadech</t>
  </si>
  <si>
    <t>ha</t>
  </si>
  <si>
    <t>4</t>
  </si>
  <si>
    <t>-949507575</t>
  </si>
  <si>
    <t>PP</t>
  </si>
  <si>
    <t>Odstranění travin a rákosu travin, při celkové ploše do 0,1 ha vč. likvidace v souladu se zákonem o odpadech</t>
  </si>
  <si>
    <t>VV</t>
  </si>
  <si>
    <t>"viz. TZ D.2." 0,0420</t>
  </si>
  <si>
    <t>114203202</t>
  </si>
  <si>
    <t>Očištění lomového kamene nebo betonových tvárnic od malty</t>
  </si>
  <si>
    <t>m3</t>
  </si>
  <si>
    <t>CS ÚRS 2016 02</t>
  </si>
  <si>
    <t>1840977958</t>
  </si>
  <si>
    <t>Očištění lomového kamene nebo betonových tvárnic získaných při rozebrání dlažeb, záhozů, rovnanin a soustřeďovacích staveb od malty</t>
  </si>
  <si>
    <t>"přerovnání dlažby kynety - viz. TZ D.2. (90% se zpět použije)" 230,34*0,25*0,9</t>
  </si>
  <si>
    <t>3</t>
  </si>
  <si>
    <t>115001105</t>
  </si>
  <si>
    <t>Převedení vody potrubím DN do 600</t>
  </si>
  <si>
    <t>m</t>
  </si>
  <si>
    <t>23675767</t>
  </si>
  <si>
    <t>Převedení vody potrubím průměru DN přes 300 do 600</t>
  </si>
  <si>
    <t>P</t>
  </si>
  <si>
    <t xml:space="preserve">Poznámka k položce:
- 
obratovost 50% (2x použití trubky)			
"
</t>
  </si>
  <si>
    <t>"2 x DN 400 vedle sebe" 2*85,0</t>
  </si>
  <si>
    <t>115101201</t>
  </si>
  <si>
    <t>Čerpání vody na dopravní výšku do 10 m průměrný přítok do 500 l/min</t>
  </si>
  <si>
    <t>hod</t>
  </si>
  <si>
    <t>-583331024</t>
  </si>
  <si>
    <t>Čerpání vody na dopravní výšku do 10 m s uvažovaným průměrným přítokem do 500 l/min</t>
  </si>
  <si>
    <t>"z vývaru - viz. TZ D.2." 100,0</t>
  </si>
  <si>
    <t>5</t>
  </si>
  <si>
    <t>129203101</t>
  </si>
  <si>
    <t>Čištění otevřených koryt vodotečí š dna do 5 m hl do 2,5 m v hornině tř. 3</t>
  </si>
  <si>
    <t>-99039203</t>
  </si>
  <si>
    <t>Čištění otevřených koryt vodotečí s přehozením rozpojeného nánosu do 3 m nebo s naložením na dopravní prostředek při šířce původního dna do 5m a hloubce koryta do 2,5 m v hornině tř. 3</t>
  </si>
  <si>
    <t>"koryto - viz. TZ D.2." 238,0</t>
  </si>
  <si>
    <t>6</t>
  </si>
  <si>
    <t>153999003R</t>
  </si>
  <si>
    <t xml:space="preserve">Zřízení a odstranění zajímkování </t>
  </si>
  <si>
    <t>kpl</t>
  </si>
  <si>
    <t>-1318951059</t>
  </si>
  <si>
    <t>Poznámka k položce:
Zajímkování bude provedeno ve dvou úsecích.</t>
  </si>
  <si>
    <t>7</t>
  </si>
  <si>
    <t>162999001</t>
  </si>
  <si>
    <t>Likvidace sedimentu, jeho odvoz, uložení na skládku vč. poplatku za uložení</t>
  </si>
  <si>
    <t>-1509739855</t>
  </si>
  <si>
    <t>"nános" 238,0+27,0</t>
  </si>
  <si>
    <t>8</t>
  </si>
  <si>
    <t>181411123</t>
  </si>
  <si>
    <t>Založení lučního trávníku výsevem plochy do 1000 m2 ve svahu do 1:1</t>
  </si>
  <si>
    <t>m2</t>
  </si>
  <si>
    <t>2038933239</t>
  </si>
  <si>
    <t>Založení trávníku na půdě předem připravené plochy do 1000 m2 výsevem včetně utažení lučního na svahu přes 1:2 do 1:1</t>
  </si>
  <si>
    <t>"viz. TZ D.2." 80,0</t>
  </si>
  <si>
    <t>9</t>
  </si>
  <si>
    <t>M</t>
  </si>
  <si>
    <t>005724740</t>
  </si>
  <si>
    <t>osivo směs travní krajinná - svahová</t>
  </si>
  <si>
    <t>kg</t>
  </si>
  <si>
    <t>351986391</t>
  </si>
  <si>
    <t>80,0*0,02*1,03</t>
  </si>
  <si>
    <t>Svislé a kompletní konstrukce</t>
  </si>
  <si>
    <t>321212445</t>
  </si>
  <si>
    <t>Oprava zdiva z lomového kamene vodních staveb do 3 m3 kyklopského</t>
  </si>
  <si>
    <t>-65987780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</si>
  <si>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z kamene lomařsky upraveného s vyspárováním cementovou maltou, zdiva kyklopského</t>
  </si>
  <si>
    <t>Poznámka k položce:
Objem opravovaných míst jednotlivě do 3 m3.</t>
  </si>
  <si>
    <t>"vývar - doplnění 20% chybějícího zdiva - viz. TZ D.2. " (23,2+23,2+15,9+8,5+7,0)*0,25*0,2</t>
  </si>
  <si>
    <t>"svislé zdi - doplnění 10% chybějícího zdiva - viz. TZ D.2. " (99,22+99,22)*0,25*0,1</t>
  </si>
  <si>
    <t>Vodorovné konstrukce</t>
  </si>
  <si>
    <t>11</t>
  </si>
  <si>
    <t>451311521</t>
  </si>
  <si>
    <t>Podklad pro dlažbu z betonu prostého mrazuvzdorného tř. C 25/30 vrstva tl nad 100 do 150 mm</t>
  </si>
  <si>
    <t>604667624</t>
  </si>
  <si>
    <t>Podklad z prostého betonu pod dlažbu pro prostředí s mrazovými cykly, ve vrstvě tl. přes 100 do 150 mm</t>
  </si>
  <si>
    <t>Poznámka k položce:
Podklad pod dlažbu bude v tl. 150 mm.</t>
  </si>
  <si>
    <t>"přerovnání dlažby kynety - viz. TZ D.2. " 230,34</t>
  </si>
  <si>
    <t>12</t>
  </si>
  <si>
    <t>465999003R</t>
  </si>
  <si>
    <t>Kladení dlažby tl. 25 cm na MC z rozebraného materiálu s vyspárováním</t>
  </si>
  <si>
    <t>-965222989</t>
  </si>
  <si>
    <t>Kladení dlažby na MC z rozebraného materiálu s vyspárováním</t>
  </si>
  <si>
    <t>"přerovnání dlažby kynety - viz. TZ D.2. (90% se zpět použije)" 230,34*0,9</t>
  </si>
  <si>
    <t>13</t>
  </si>
  <si>
    <t>465513217</t>
  </si>
  <si>
    <t>Oprava dlažeb z lomového kamene na maltu s vyspárováním do 20 m2 tl 250 mm</t>
  </si>
  <si>
    <t>623604091</t>
  </si>
  <si>
    <t>Oprava dlažeb z lomového kamene lomařsky upraveného pro dlažbu o ploše opravovaných míst do 20 m2 jednotlivě na cementovou maltu, s vyspárováním cementovou maltou, tl. kamene 250 mm</t>
  </si>
  <si>
    <t xml:space="preserve">Poznámka k položce:
Plocha opravovaných míst jednotlivě do 20 m2.
</t>
  </si>
  <si>
    <t>"doplnění 10% dlažby kynety - viz. TZ D.2. " 230,34*0,1</t>
  </si>
  <si>
    <t>Úpravy povrchů, podlahy a osazování výplní</t>
  </si>
  <si>
    <t>14</t>
  </si>
  <si>
    <t>628635512</t>
  </si>
  <si>
    <t>Vyplnění spár zdiva z lomového kamene maltou cementovou na hl do 70 mm s vyspárováním</t>
  </si>
  <si>
    <t>-1872009426</t>
  </si>
  <si>
    <t>Vyplnění spár dosavadních konstrukcí zdiva cementovou maltou s vyčištěním spár hloubky do 70 mm, zdiva z lomového kamene řádkového, kvádrového nebo kyklopského s vyspárováním</t>
  </si>
  <si>
    <t>Poznámka k položce:
V prostoru nad stálou vodní hladinou bude použita MC MX5. V prostoru stálé vodní hladiny bude použita MC 15 MX15.</t>
  </si>
  <si>
    <t>"zdi - viz. TZ D.2. (50% plochy)" 198,44*0,5</t>
  </si>
  <si>
    <t>"vývar - viz. TZ D.2. (70% plochy)" 77,8*0,7</t>
  </si>
  <si>
    <t>629995101</t>
  </si>
  <si>
    <t>Očištění vnějších ploch tlakovou vodou</t>
  </si>
  <si>
    <t>875353182</t>
  </si>
  <si>
    <t>Očištění vnějších ploch tlakovou vodou omytím</t>
  </si>
  <si>
    <t>Poznámka k položce:
Minimální tlak vodního paprsku s použitím variotrysky - 150 bar.</t>
  </si>
  <si>
    <t>"celková plocha opevnění - viz. TZ D.2." 920,0</t>
  </si>
  <si>
    <t>16</t>
  </si>
  <si>
    <t>636195212</t>
  </si>
  <si>
    <t>Vyplnění spár dlažby z lomového kamene maltou cementovou na hl do 70 mm s vyspárováním</t>
  </si>
  <si>
    <t>1713789726</t>
  </si>
  <si>
    <t>Vyplnění spár dosavadních dlažeb cementovou maltou s vyčištěním spár na hloubky do 70 mm dlažby z lomového kamene s vyspárováním</t>
  </si>
  <si>
    <t>"berma - viz. TZ D.2. (80% plochy)" 349,0*0,8</t>
  </si>
  <si>
    <t>"vývar - viz. TZ D.2. (70% plochy)" 64,0*0,7</t>
  </si>
  <si>
    <t>Ostatní konstrukce a práce, bourání</t>
  </si>
  <si>
    <t>17</t>
  </si>
  <si>
    <t>938131111</t>
  </si>
  <si>
    <t>Odstranění přebytečné zeminy (nánosů) u říms průčelního zdiva a křídel ručně</t>
  </si>
  <si>
    <t>883612423</t>
  </si>
  <si>
    <t>"nános z parapetu zdí - viz. TZ D.2." 27,0</t>
  </si>
  <si>
    <t>18</t>
  </si>
  <si>
    <t>938902132</t>
  </si>
  <si>
    <t>Očištění konstrukcí na ostatních plochách od porostu</t>
  </si>
  <si>
    <t>150209169</t>
  </si>
  <si>
    <t>Dokončovací práce na dosavadních konstrukcích očištění stavebních konstrukcí od porostu, s naložením odstraněného porostu na dopravní prostředek nebo s přemístěním na výšku do 6 m a odklizením na hromady do vzdálenosti 50 m na ostatních plochách</t>
  </si>
  <si>
    <t xml:space="preserve">"viz. TZ D.2." </t>
  </si>
  <si>
    <t>"svislé zdi" 99,22+99,22</t>
  </si>
  <si>
    <t>"svislé zdi u vývaru" 23,2+23,2+15,9+8,5</t>
  </si>
  <si>
    <t>"schodiště" 7,0</t>
  </si>
  <si>
    <t>19</t>
  </si>
  <si>
    <t>938903111</t>
  </si>
  <si>
    <t>Vysekání spár hl do 70 mm v dlažbě z lomového kamene</t>
  </si>
  <si>
    <t>314158078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</si>
  <si>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</si>
  <si>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20</t>
  </si>
  <si>
    <t>938903113</t>
  </si>
  <si>
    <t>Vysekání spár hl do 70 mm ve zdivu z lomového kamene, řádkovém nebo kyklopském</t>
  </si>
  <si>
    <t>-1913916385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</si>
  <si>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kamene, řádkového nebo kyklopského</t>
  </si>
  <si>
    <t>960111221</t>
  </si>
  <si>
    <t>Bourání vodních staveb z dílců prefabrikovaných betonových a železobetonových, z vodní hladiny</t>
  </si>
  <si>
    <t>1615911787</t>
  </si>
  <si>
    <t>Bourání konstrukcí vodních staveb z hladiny, s naložením vybouraných hmot a suti na dopravní prostředek nebo s odklizením na hromady do vzdálenosti 20 m z dílců prefabrikovaných betonových a železobetonových</t>
  </si>
  <si>
    <t>"dlažba s ložem (kyneta) - viz. TZ D.2." 230,34*0,4</t>
  </si>
  <si>
    <t>997</t>
  </si>
  <si>
    <t>Přesun sutě</t>
  </si>
  <si>
    <t>22</t>
  </si>
  <si>
    <t>997 99 9999R</t>
  </si>
  <si>
    <t xml:space="preserve">Likvidace suti, její odvoz na skládku vč. poplatku za uložení_x000D_
</t>
  </si>
  <si>
    <t>512</t>
  </si>
  <si>
    <t>-1241135294</t>
  </si>
  <si>
    <t xml:space="preserve">Likvidace suti, její odvoz na skládku vč. poplatku za uložení
</t>
  </si>
  <si>
    <t>Poznámka k položce:
Položka obsahuje dopravu vč. příplatků a skládkovné.</t>
  </si>
  <si>
    <t>"suť ze spár" 4,2</t>
  </si>
  <si>
    <t>"lože dlažby kynety" 230,34*0,15</t>
  </si>
  <si>
    <t>"10% nepoužitelné dlažby kynety" 230,34*0,25*0,1</t>
  </si>
  <si>
    <t>998</t>
  </si>
  <si>
    <t>Přesun hmot</t>
  </si>
  <si>
    <t>23</t>
  </si>
  <si>
    <t>998332011</t>
  </si>
  <si>
    <t>Přesun hmot pro úpravy vodních toků a kanály</t>
  </si>
  <si>
    <t>t</t>
  </si>
  <si>
    <t>-1885579579</t>
  </si>
  <si>
    <t>Přesun hmot pro úpravy vodních toků a kanály, hráze rybníků apod. dopravní vzdálenost do 500 m</t>
  </si>
  <si>
    <t>VON - Vedlejší a ostatní náklady</t>
  </si>
  <si>
    <t>Povodí Labe, státní podnik, H. Králové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</si>
  <si>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</si>
  <si>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</si>
  <si>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</si>
  <si>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</si>
  <si>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</si>
  <si>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</si>
  <si>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</si>
  <si>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</si>
  <si>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</si>
  <si>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1024</t>
  </si>
  <si>
    <t>-1886255009</t>
  </si>
  <si>
    <t>Poznámka k položce:
- zajištění místnosti pro TDI v ZS vč. jejího vybavení
- zajištění ohlášení všech staveb zařízení staveniště dle § 104 odst. (2) zákona č. 183/2006 Sb.
- zajištění oplocení prostoru ZS, jeho napojení na inž. sítě
- zajištění následné likvidace všech objektů ZS včetně  při
pojení na sítě
- zajištění zřízení a odstranění dočasných komunikací, sjezdů a nájezdů pro realizaci stavby (přejezd přes stezku pro chodce, sjezd do koryta z panelů 15x3 m, lože ze ŠP 150 mm, v korytě lože z makadamu)
- zajištění zřízení a odstranění mezideponie pro uložení sedimentu
- zajištění ostrahy stavby a staveniště po dobu realizace stavby
- zajištění podmínek pro použití přístupových komunikací dotčených stavbou s příslušnými vlastníky či správci a zajištění jejich splnění
 vč. opravy příjezdových cest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dané obecně závaznou vyhláškou
- zajištění péče o nepředané objekty a konstrukce stavby, jejich ošetřování a zimní opatření
- zajištění ochrany veškeré zeleně v prostoru staveniště a v jeho bezprostřední blízkosti pro poškození během realizace stavby
 vč. uvedení travnatých ploch do původního stavu
- zajištění výroby a instalace informačních tabulí ke stavbě</t>
  </si>
  <si>
    <t>031002002</t>
  </si>
  <si>
    <t>Zajištění dopravně inženýrských opatření</t>
  </si>
  <si>
    <t>-1776018360</t>
  </si>
  <si>
    <t xml:space="preserve">Poznámka k položce:
- zajištění dopravně inženýrských opatření
- zajištění zřízení a likvidace dopravního značení včetně případné světelné signalizace
- zajištění vydání dopravně inženýrského rozhodnutí
</t>
  </si>
  <si>
    <t>VRN9</t>
  </si>
  <si>
    <t>Ostatní náklady</t>
  </si>
  <si>
    <t>090001000</t>
  </si>
  <si>
    <t>Zajištění veškerých geodetických prací souvisejících s realizací díla</t>
  </si>
  <si>
    <t>-1696436009</t>
  </si>
  <si>
    <t>091003000</t>
  </si>
  <si>
    <t xml:space="preserve">Vypracování geodetického zaměření skutečného stavu </t>
  </si>
  <si>
    <t>376635456</t>
  </si>
  <si>
    <t>091204000</t>
  </si>
  <si>
    <t>Vypracování  projektu skutečného provedení díla</t>
  </si>
  <si>
    <t>ks</t>
  </si>
  <si>
    <t>1496837128</t>
  </si>
  <si>
    <t>091304000</t>
  </si>
  <si>
    <t xml:space="preserve">Zajištění ochrany a vytýčení podzemních inženýrských sítí </t>
  </si>
  <si>
    <t>759237845</t>
  </si>
  <si>
    <t>Poznámka k položce:
Zajištění ochrany a vytýčení podzemních inženýrských sítí uvedených v projektové dokumentaci dle podmínek z dokladové části projektu (např. kabel Cetin, kabel ČEZ, kabel veřejného osvětlení)</t>
  </si>
  <si>
    <t>091704000</t>
  </si>
  <si>
    <t xml:space="preserve">Vypracování Plánu opatření pro případ havárie_x000D_
</t>
  </si>
  <si>
    <t>194124890</t>
  </si>
  <si>
    <t xml:space="preserve">Poznámka k položce:
Zhotovitelem vypracovaný Plán opatření pro případ úniku závadných látek (např. ropné produkty, cementové výluhy, odpadní vody z těsnících clon,atd.)
</t>
  </si>
  <si>
    <t>091804000</t>
  </si>
  <si>
    <t xml:space="preserve">Zpracování povodňového plánu stavby dle §71 zákona č. 254/2001 Sb. včetně zajištění schválení příslušnými orgány správy a Povodím Labe, státní podnik_x000D_
</t>
  </si>
  <si>
    <t>-1775984219</t>
  </si>
  <si>
    <t>091804002</t>
  </si>
  <si>
    <t xml:space="preserve">Zajištění průzkumu staveniště zaměřeného na výskyt zvláště chráněných živočichů a rostlin a jejich odborného transferu_x000D_
_x000D_
</t>
  </si>
  <si>
    <t>-1689613975</t>
  </si>
  <si>
    <t>092004000</t>
  </si>
  <si>
    <t xml:space="preserve">Provedení pasportizace stávajících nemovitostí (vč. pozemků) a jejich příslušenství, zajištění fotodokumentace stávajícho stavu přístupových komunikací_x000D_
</t>
  </si>
  <si>
    <t>1137621904</t>
  </si>
  <si>
    <t xml:space="preserve">Provedení pasportizace stávajících nemovitostí (vč. pozemků) a jejich příslušenství, zajištění fotodokumentace stávajícho stavu přístupových komunikací
</t>
  </si>
  <si>
    <t>092004003</t>
  </si>
  <si>
    <t>Odborné slovení rybí obsádky</t>
  </si>
  <si>
    <t>-1006473277</t>
  </si>
  <si>
    <t>092004007</t>
  </si>
  <si>
    <t>Zajištění případných písemných souhlasných vyjádření všech dotčených vlastníků a případných uživatelů všech pozemků dotčených stavbou s jejich konečnou úpravou po dokončení prací</t>
  </si>
  <si>
    <t>707011320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</si>
  <si>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</si>
  <si>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</si>
  <si>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</si>
  <si>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</si>
  <si>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</si>
  <si>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</si>
  <si>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</si>
  <si>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</si>
  <si>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</si>
  <si>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</si>
  <si>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</si>
  <si>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</si>
  <si>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</si>
  <si>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</si>
  <si>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</si>
  <si>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</si>
  <si>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</si>
  <si>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</si>
  <si>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</si>
  <si>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</si>
  <si>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</si>
  <si>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</si>
  <si>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</si>
  <si>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</si>
  <si>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</si>
  <si>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</si>
  <si>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</si>
  <si>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</si>
  <si>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</si>
  <si>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</si>
  <si>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</si>
  <si>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</si>
  <si>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</si>
  <si>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</si>
  <si>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</si>
  <si>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</si>
  <si>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</si>
  <si>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</si>
  <si>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</si>
  <si>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</si>
  <si>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</si>
  <si>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</si>
  <si>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</si>
  <si>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</si>
  <si>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</si>
  <si>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</si>
  <si>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</si>
  <si>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</si>
  <si>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</si>
  <si>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</si>
  <si>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</si>
  <si>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</si>
  <si>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</si>
  <si>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</si>
  <si>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</si>
  <si>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</si>
  <si>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</si>
  <si>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</si>
  <si>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</si>
  <si>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</si>
  <si>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</si>
  <si>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</si>
  <si>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</si>
  <si>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</si>
  <si>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</si>
  <si>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</si>
  <si>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</si>
  <si>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</si>
  <si>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</si>
  <si>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</si>
  <si>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</si>
  <si>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</si>
  <si>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</si>
  <si>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</si>
  <si>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</si>
  <si>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</si>
  <si>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</si>
  <si>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</si>
  <si>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</si>
  <si>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</si>
  <si>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</si>
  <si>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</si>
  <si>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</si>
  <si>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</si>
  <si>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</si>
  <si>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</si>
  <si>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</si>
  <si>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</si>
  <si>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</si>
  <si>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</si>
  <si>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</si>
  <si>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</si>
  <si>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</si>
  <si>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</si>
  <si>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</si>
  <si>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</si>
  <si>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</si>
  <si>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</si>
  <si>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</si>
  <si>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</si>
  <si>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</si>
  <si>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</si>
  <si>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</si>
  <si>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</si>
  <si>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</si>
  <si>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</si>
  <si>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</si>
  <si>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</si>
  <si>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</si>
  <si>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</si>
  <si>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</si>
  <si>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</si>
  <si>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</si>
  <si>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</si>
  <si>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</si>
  <si>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</si>
  <si>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</si>
  <si>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</si>
  <si>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</si>
  <si>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</si>
  <si>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</si>
  <si>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</si>
  <si>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</si>
  <si>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</si>
  <si>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</si>
  <si>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</si>
  <si>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</si>
  <si>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</si>
  <si>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</si>
  <si>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</si>
  <si>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</si>
  <si>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</si>
  <si>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</si>
  <si>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</si>
  <si>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</si>
  <si>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</si>
  <si>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</si>
  <si>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</si>
  <si>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</si>
  <si>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</si>
  <si>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</si>
  <si>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</si>
  <si>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</si>
  <si>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</si>
  <si>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</si>
  <si>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</si>
  <si>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</si>
  <si>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</si>
  <si>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</si>
  <si>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</si>
  <si>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</si>
  <si>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</si>
  <si>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</si>
  <si>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</si>
  <si>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</si>
  <si>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</si>
  <si>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</si>
  <si>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</si>
  <si>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</si>
  <si>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</si>
  <si>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</si>
  <si>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</si>
  <si>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</si>
  <si>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</si>
  <si>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</si>
  <si>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</si>
  <si>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</si>
  <si>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</si>
  <si>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</si>
  <si>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</si>
  <si>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</si>
  <si>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</si>
  <si>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</si>
  <si>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</si>
  <si>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</si>
  <si>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</si>
  <si>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</si>
  <si>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</si>
  <si>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</si>
  <si>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</si>
  <si>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</si>
  <si>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Zajištění veškerých předepsaných rozborů, atestů, zkoušek a revizí dle příslušných norem</t>
  </si>
  <si>
    <t>Poznámka k položce:
Zajištění veškerých předepsaných rozborů, atestů, zkoušek a revizí dle příslušných norem a dalších předpisů a nařízení platných v ČR, kterými bude prokázáno dosažení předepsané kvality a parametrů dokončeného díla</t>
  </si>
  <si>
    <t>091404000</t>
  </si>
  <si>
    <t>Poznámka k položce:
Naložení, odvoz na mezideponii k vysáknutí, opětovné naložení, odvoz, uložení a poplatek za uložení na skládce. 
Jedná se o objem v m3 v rostlém stavu stanovený na základě zaměření.
Jedná se o nános v "rostlém stavu"; pro výpočet hmotnosti byl použit koeficient 1,8, tj.477 tun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</si>
</sst>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7" fillId="0" borderId="0" xfId="0" applyFont="1" applyBorder="1" applyAlignment="1" applyProtection="1">
      <alignment vertical="center" wrapText="1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vertical="top" wrapText="1"/>
    </xf>
    <xf numFmtId="0" fontId="36" fillId="0" borderId="0" xfId="0" applyFont="1" applyBorder="1" applyAlignment="1" applyProtection="1">
      <alignment horizontal="left" vertical="center" wrapText="1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1" fillId="0" borderId="1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 wrapText="1"/>
    </xf>
    <xf numFmtId="0" fontId="0" fillId="0" borderId="37" xfId="0" applyFont="1" applyBorder="1" applyAlignment="1" applyProtection="1">
      <alignment horizontal="center" vertical="center"/>
    </xf>
    <xf numFmtId="49" fontId="0" fillId="0" borderId="37" xfId="0" applyNumberFormat="1" applyFont="1" applyBorder="1" applyAlignment="1" applyProtection="1">
      <alignment horizontal="left" vertical="center" wrapText="1"/>
    </xf>
    <xf numFmtId="0" fontId="0" fillId="0" borderId="37" xfId="0" applyFont="1" applyBorder="1" applyAlignment="1" applyProtection="1">
      <alignment horizontal="left" vertical="center" wrapText="1"/>
    </xf>
    <xf numFmtId="0" fontId="0" fillId="0" borderId="37" xfId="0" applyFont="1" applyBorder="1" applyAlignment="1" applyProtection="1">
      <alignment horizontal="center" vertical="center" wrapText="1"/>
    </xf>
    <xf numFmtId="167" fontId="0" fillId="0" borderId="37" xfId="0" applyNumberFormat="1" applyFont="1" applyBorder="1" applyAlignment="1" applyProtection="1">
      <alignment vertical="center"/>
    </xf>
    <xf numFmtId="4" fontId="0" fillId="4" borderId="37" xfId="0" applyNumberFormat="1" applyFont="1" applyFill="1" applyBorder="1" applyAlignment="1" applyProtection="1">
      <alignment vertical="center"/>
      <protection locked="0"/>
    </xf>
    <xf numFmtId="4" fontId="0" fillId="0" borderId="37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left" vertical="center" wrapText="1"/>
    </xf>
    <xf numFmtId="0" fontId="0" fillId="0" borderId="32" xfId="0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55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81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7"/>
      <c r="AQ5" s="29"/>
      <c r="BE5" s="37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47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7"/>
      <c r="AQ6" s="29"/>
      <c r="BE6" s="380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380"/>
      <c r="BS7" s="22" t="s">
        <v>25</v>
      </c>
    </row>
    <row r="8" spans="1:74" ht="14.45" customHeight="1">
      <c r="B8" s="26"/>
      <c r="C8" s="27"/>
      <c r="D8" s="35" t="s">
        <v>26</v>
      </c>
      <c r="E8" s="27"/>
      <c r="F8" s="27"/>
      <c r="G8" s="27"/>
      <c r="H8" s="27"/>
      <c r="I8" s="27"/>
      <c r="J8" s="27"/>
      <c r="K8" s="33" t="s">
        <v>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28</v>
      </c>
      <c r="AL8" s="27"/>
      <c r="AM8" s="27"/>
      <c r="AN8" s="36" t="s">
        <v>29</v>
      </c>
      <c r="AO8" s="27"/>
      <c r="AP8" s="27"/>
      <c r="AQ8" s="29"/>
      <c r="BE8" s="380"/>
      <c r="BS8" s="22" t="s">
        <v>30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80"/>
      <c r="BS9" s="22" t="s">
        <v>31</v>
      </c>
    </row>
    <row r="10" spans="1:74" ht="14.45" customHeight="1">
      <c r="B10" s="26"/>
      <c r="C10" s="27"/>
      <c r="D10" s="35" t="s">
        <v>32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33</v>
      </c>
      <c r="AL10" s="27"/>
      <c r="AM10" s="27"/>
      <c r="AN10" s="33" t="s">
        <v>24</v>
      </c>
      <c r="AO10" s="27"/>
      <c r="AP10" s="27"/>
      <c r="AQ10" s="29"/>
      <c r="BE10" s="380"/>
      <c r="BS10" s="22" t="s">
        <v>20</v>
      </c>
    </row>
    <row r="11" spans="1:74" ht="18.399999999999999" customHeight="1">
      <c r="B11" s="26"/>
      <c r="C11" s="27"/>
      <c r="D11" s="27"/>
      <c r="E11" s="33" t="s">
        <v>34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35</v>
      </c>
      <c r="AL11" s="27"/>
      <c r="AM11" s="27"/>
      <c r="AN11" s="33" t="s">
        <v>24</v>
      </c>
      <c r="AO11" s="27"/>
      <c r="AP11" s="27"/>
      <c r="AQ11" s="29"/>
      <c r="BE11" s="380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80"/>
      <c r="BS12" s="22" t="s">
        <v>20</v>
      </c>
    </row>
    <row r="13" spans="1:74" ht="14.45" customHeight="1">
      <c r="B13" s="26"/>
      <c r="C13" s="27"/>
      <c r="D13" s="35" t="s">
        <v>36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33</v>
      </c>
      <c r="AL13" s="27"/>
      <c r="AM13" s="27"/>
      <c r="AN13" s="37" t="s">
        <v>37</v>
      </c>
      <c r="AO13" s="27"/>
      <c r="AP13" s="27"/>
      <c r="AQ13" s="29"/>
      <c r="BE13" s="380"/>
      <c r="BS13" s="22" t="s">
        <v>20</v>
      </c>
    </row>
    <row r="14" spans="1:74" ht="15">
      <c r="B14" s="26"/>
      <c r="C14" s="27"/>
      <c r="D14" s="27"/>
      <c r="E14" s="349" t="s">
        <v>37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" t="s">
        <v>35</v>
      </c>
      <c r="AL14" s="27"/>
      <c r="AM14" s="27"/>
      <c r="AN14" s="37" t="s">
        <v>37</v>
      </c>
      <c r="AO14" s="27"/>
      <c r="AP14" s="27"/>
      <c r="AQ14" s="29"/>
      <c r="BE14" s="380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80"/>
      <c r="BS15" s="22" t="s">
        <v>6</v>
      </c>
    </row>
    <row r="16" spans="1:74" ht="14.45" customHeight="1">
      <c r="B16" s="26"/>
      <c r="C16" s="27"/>
      <c r="D16" s="35" t="s">
        <v>38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33</v>
      </c>
      <c r="AL16" s="27"/>
      <c r="AM16" s="27"/>
      <c r="AN16" s="33" t="s">
        <v>24</v>
      </c>
      <c r="AO16" s="27"/>
      <c r="AP16" s="27"/>
      <c r="AQ16" s="29"/>
      <c r="BE16" s="380"/>
      <c r="BS16" s="22" t="s">
        <v>6</v>
      </c>
    </row>
    <row r="17" spans="2:71" ht="18.399999999999999" customHeight="1">
      <c r="B17" s="26"/>
      <c r="C17" s="27"/>
      <c r="D17" s="27"/>
      <c r="E17" s="33" t="s">
        <v>39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35</v>
      </c>
      <c r="AL17" s="27"/>
      <c r="AM17" s="27"/>
      <c r="AN17" s="33" t="s">
        <v>24</v>
      </c>
      <c r="AO17" s="27"/>
      <c r="AP17" s="27"/>
      <c r="AQ17" s="29"/>
      <c r="BE17" s="380"/>
      <c r="BS17" s="22" t="s">
        <v>40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80"/>
      <c r="BS18" s="22" t="s">
        <v>8</v>
      </c>
    </row>
    <row r="19" spans="2:71" ht="14.45" customHeight="1">
      <c r="B19" s="26"/>
      <c r="C19" s="27"/>
      <c r="D19" s="35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80"/>
      <c r="BS19" s="22" t="s">
        <v>8</v>
      </c>
    </row>
    <row r="20" spans="2:71" ht="20.45" customHeight="1">
      <c r="B20" s="26"/>
      <c r="C20" s="27"/>
      <c r="D20" s="27"/>
      <c r="E20" s="351" t="s">
        <v>42</v>
      </c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  <c r="AI20" s="351"/>
      <c r="AJ20" s="351"/>
      <c r="AK20" s="351"/>
      <c r="AL20" s="351"/>
      <c r="AM20" s="351"/>
      <c r="AN20" s="351"/>
      <c r="AO20" s="27"/>
      <c r="AP20" s="27"/>
      <c r="AQ20" s="29"/>
      <c r="BE20" s="38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8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80"/>
    </row>
    <row r="23" spans="2:71" s="1" customFormat="1" ht="25.9" customHeight="1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2">
        <f>ROUND(AG51,2)</f>
        <v>0</v>
      </c>
      <c r="AL23" s="353"/>
      <c r="AM23" s="353"/>
      <c r="AN23" s="353"/>
      <c r="AO23" s="353"/>
      <c r="AP23" s="40"/>
      <c r="AQ23" s="43"/>
      <c r="BE23" s="38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80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4" t="s">
        <v>44</v>
      </c>
      <c r="M25" s="354"/>
      <c r="N25" s="354"/>
      <c r="O25" s="354"/>
      <c r="P25" s="40"/>
      <c r="Q25" s="40"/>
      <c r="R25" s="40"/>
      <c r="S25" s="40"/>
      <c r="T25" s="40"/>
      <c r="U25" s="40"/>
      <c r="V25" s="40"/>
      <c r="W25" s="354" t="s">
        <v>45</v>
      </c>
      <c r="X25" s="354"/>
      <c r="Y25" s="354"/>
      <c r="Z25" s="354"/>
      <c r="AA25" s="354"/>
      <c r="AB25" s="354"/>
      <c r="AC25" s="354"/>
      <c r="AD25" s="354"/>
      <c r="AE25" s="354"/>
      <c r="AF25" s="40"/>
      <c r="AG25" s="40"/>
      <c r="AH25" s="40"/>
      <c r="AI25" s="40"/>
      <c r="AJ25" s="40"/>
      <c r="AK25" s="354" t="s">
        <v>46</v>
      </c>
      <c r="AL25" s="354"/>
      <c r="AM25" s="354"/>
      <c r="AN25" s="354"/>
      <c r="AO25" s="354"/>
      <c r="AP25" s="40"/>
      <c r="AQ25" s="43"/>
      <c r="BE25" s="380"/>
    </row>
    <row r="26" spans="2:71" s="2" customFormat="1" ht="14.45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344">
        <v>0.21</v>
      </c>
      <c r="M26" s="345"/>
      <c r="N26" s="345"/>
      <c r="O26" s="345"/>
      <c r="P26" s="46"/>
      <c r="Q26" s="46"/>
      <c r="R26" s="46"/>
      <c r="S26" s="46"/>
      <c r="T26" s="46"/>
      <c r="U26" s="46"/>
      <c r="V26" s="46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6"/>
      <c r="AG26" s="46"/>
      <c r="AH26" s="46"/>
      <c r="AI26" s="46"/>
      <c r="AJ26" s="46"/>
      <c r="AK26" s="346">
        <f>ROUND(AV51,2)</f>
        <v>0</v>
      </c>
      <c r="AL26" s="345"/>
      <c r="AM26" s="345"/>
      <c r="AN26" s="345"/>
      <c r="AO26" s="345"/>
      <c r="AP26" s="46"/>
      <c r="AQ26" s="48"/>
      <c r="BE26" s="380"/>
    </row>
    <row r="27" spans="2:71" s="2" customFormat="1" ht="14.45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344">
        <v>0.15</v>
      </c>
      <c r="M27" s="345"/>
      <c r="N27" s="345"/>
      <c r="O27" s="345"/>
      <c r="P27" s="46"/>
      <c r="Q27" s="46"/>
      <c r="R27" s="46"/>
      <c r="S27" s="46"/>
      <c r="T27" s="46"/>
      <c r="U27" s="46"/>
      <c r="V27" s="46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6"/>
      <c r="AG27" s="46"/>
      <c r="AH27" s="46"/>
      <c r="AI27" s="46"/>
      <c r="AJ27" s="46"/>
      <c r="AK27" s="346">
        <f>ROUND(AW51,2)</f>
        <v>0</v>
      </c>
      <c r="AL27" s="345"/>
      <c r="AM27" s="345"/>
      <c r="AN27" s="345"/>
      <c r="AO27" s="345"/>
      <c r="AP27" s="46"/>
      <c r="AQ27" s="48"/>
      <c r="BE27" s="380"/>
    </row>
    <row r="28" spans="2:71" s="2" customFormat="1" ht="14.45" hidden="1" customHeight="1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344">
        <v>0.21</v>
      </c>
      <c r="M28" s="345"/>
      <c r="N28" s="345"/>
      <c r="O28" s="345"/>
      <c r="P28" s="46"/>
      <c r="Q28" s="46"/>
      <c r="R28" s="46"/>
      <c r="S28" s="46"/>
      <c r="T28" s="46"/>
      <c r="U28" s="46"/>
      <c r="V28" s="46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6"/>
      <c r="AG28" s="46"/>
      <c r="AH28" s="46"/>
      <c r="AI28" s="46"/>
      <c r="AJ28" s="46"/>
      <c r="AK28" s="346">
        <v>0</v>
      </c>
      <c r="AL28" s="345"/>
      <c r="AM28" s="345"/>
      <c r="AN28" s="345"/>
      <c r="AO28" s="345"/>
      <c r="AP28" s="46"/>
      <c r="AQ28" s="48"/>
      <c r="BE28" s="380"/>
    </row>
    <row r="29" spans="2:71" s="2" customFormat="1" ht="14.45" hidden="1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344">
        <v>0.15</v>
      </c>
      <c r="M29" s="345"/>
      <c r="N29" s="345"/>
      <c r="O29" s="345"/>
      <c r="P29" s="46"/>
      <c r="Q29" s="46"/>
      <c r="R29" s="46"/>
      <c r="S29" s="46"/>
      <c r="T29" s="46"/>
      <c r="U29" s="46"/>
      <c r="V29" s="46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6"/>
      <c r="AG29" s="46"/>
      <c r="AH29" s="46"/>
      <c r="AI29" s="46"/>
      <c r="AJ29" s="46"/>
      <c r="AK29" s="346">
        <v>0</v>
      </c>
      <c r="AL29" s="345"/>
      <c r="AM29" s="345"/>
      <c r="AN29" s="345"/>
      <c r="AO29" s="345"/>
      <c r="AP29" s="46"/>
      <c r="AQ29" s="48"/>
      <c r="BE29" s="380"/>
    </row>
    <row r="30" spans="2:71" s="2" customFormat="1" ht="14.45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344">
        <v>0</v>
      </c>
      <c r="M30" s="345"/>
      <c r="N30" s="345"/>
      <c r="O30" s="345"/>
      <c r="P30" s="46"/>
      <c r="Q30" s="46"/>
      <c r="R30" s="46"/>
      <c r="S30" s="46"/>
      <c r="T30" s="46"/>
      <c r="U30" s="46"/>
      <c r="V30" s="46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6"/>
      <c r="AG30" s="46"/>
      <c r="AH30" s="46"/>
      <c r="AI30" s="46"/>
      <c r="AJ30" s="46"/>
      <c r="AK30" s="346">
        <v>0</v>
      </c>
      <c r="AL30" s="345"/>
      <c r="AM30" s="345"/>
      <c r="AN30" s="345"/>
      <c r="AO30" s="345"/>
      <c r="AP30" s="46"/>
      <c r="AQ30" s="48"/>
      <c r="BE30" s="38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80"/>
    </row>
    <row r="32" spans="2:71" s="1" customFormat="1" ht="25.9" customHeight="1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359" t="s">
        <v>55</v>
      </c>
      <c r="Y32" s="360"/>
      <c r="Z32" s="360"/>
      <c r="AA32" s="360"/>
      <c r="AB32" s="360"/>
      <c r="AC32" s="51"/>
      <c r="AD32" s="51"/>
      <c r="AE32" s="51"/>
      <c r="AF32" s="51"/>
      <c r="AG32" s="51"/>
      <c r="AH32" s="51"/>
      <c r="AI32" s="51"/>
      <c r="AJ32" s="51"/>
      <c r="AK32" s="361">
        <f>SUM(AK23:AK30)</f>
        <v>0</v>
      </c>
      <c r="AL32" s="360"/>
      <c r="AM32" s="360"/>
      <c r="AN32" s="360"/>
      <c r="AO32" s="362"/>
      <c r="AP32" s="49"/>
      <c r="AQ32" s="53"/>
      <c r="BE32" s="38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56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HAJ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69" t="str">
        <f>K6</f>
        <v>Cidlina, Jičín, oprava opevnění v ř. km 75,950-76,035</v>
      </c>
      <c r="M42" s="370"/>
      <c r="N42" s="370"/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  <c r="AL42" s="370"/>
      <c r="AM42" s="370"/>
      <c r="AN42" s="370"/>
      <c r="AO42" s="37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26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28</v>
      </c>
      <c r="AJ44" s="61"/>
      <c r="AK44" s="61"/>
      <c r="AL44" s="61"/>
      <c r="AM44" s="371" t="str">
        <f>IF(AN8= "","",AN8)</f>
        <v>24. 11. 2016</v>
      </c>
      <c r="AN44" s="37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32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Povodí Labe, státní podnik, Hradec Králové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38</v>
      </c>
      <c r="AJ46" s="61"/>
      <c r="AK46" s="61"/>
      <c r="AL46" s="61"/>
      <c r="AM46" s="372" t="str">
        <f>IF(E17="","",E17)</f>
        <v>Agroprojekce Litomyšl, s.r.o.</v>
      </c>
      <c r="AN46" s="372"/>
      <c r="AO46" s="372"/>
      <c r="AP46" s="372"/>
      <c r="AQ46" s="61"/>
      <c r="AR46" s="59"/>
      <c r="AS46" s="373" t="s">
        <v>57</v>
      </c>
      <c r="AT46" s="37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36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75"/>
      <c r="AT47" s="37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77"/>
      <c r="AT48" s="37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5" t="s">
        <v>58</v>
      </c>
      <c r="D49" s="356"/>
      <c r="E49" s="356"/>
      <c r="F49" s="356"/>
      <c r="G49" s="356"/>
      <c r="H49" s="77"/>
      <c r="I49" s="357" t="s">
        <v>59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8" t="s">
        <v>60</v>
      </c>
      <c r="AH49" s="356"/>
      <c r="AI49" s="356"/>
      <c r="AJ49" s="356"/>
      <c r="AK49" s="356"/>
      <c r="AL49" s="356"/>
      <c r="AM49" s="356"/>
      <c r="AN49" s="357" t="s">
        <v>61</v>
      </c>
      <c r="AO49" s="356"/>
      <c r="AP49" s="356"/>
      <c r="AQ49" s="78" t="s">
        <v>62</v>
      </c>
      <c r="AR49" s="59"/>
      <c r="AS49" s="79" t="s">
        <v>63</v>
      </c>
      <c r="AT49" s="80" t="s">
        <v>64</v>
      </c>
      <c r="AU49" s="80" t="s">
        <v>65</v>
      </c>
      <c r="AV49" s="80" t="s">
        <v>66</v>
      </c>
      <c r="AW49" s="80" t="s">
        <v>67</v>
      </c>
      <c r="AX49" s="80" t="s">
        <v>68</v>
      </c>
      <c r="AY49" s="80" t="s">
        <v>69</v>
      </c>
      <c r="AZ49" s="80" t="s">
        <v>70</v>
      </c>
      <c r="BA49" s="80" t="s">
        <v>71</v>
      </c>
      <c r="BB49" s="80" t="s">
        <v>72</v>
      </c>
      <c r="BC49" s="80" t="s">
        <v>73</v>
      </c>
      <c r="BD49" s="81" t="s">
        <v>74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75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6">
        <f>ROUND(SUM(AG52:AG53),2)</f>
        <v>0</v>
      </c>
      <c r="AH51" s="366"/>
      <c r="AI51" s="366"/>
      <c r="AJ51" s="366"/>
      <c r="AK51" s="366"/>
      <c r="AL51" s="366"/>
      <c r="AM51" s="366"/>
      <c r="AN51" s="367">
        <f>SUM(AG51,AT51)</f>
        <v>0</v>
      </c>
      <c r="AO51" s="367"/>
      <c r="AP51" s="367"/>
      <c r="AQ51" s="87" t="s">
        <v>24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76</v>
      </c>
      <c r="BT51" s="92" t="s">
        <v>77</v>
      </c>
      <c r="BU51" s="93" t="s">
        <v>78</v>
      </c>
      <c r="BV51" s="92" t="s">
        <v>79</v>
      </c>
      <c r="BW51" s="92" t="s">
        <v>7</v>
      </c>
      <c r="BX51" s="92" t="s">
        <v>80</v>
      </c>
      <c r="CL51" s="92" t="s">
        <v>22</v>
      </c>
    </row>
    <row r="52" spans="1:91" s="5" customFormat="1" ht="34.9" customHeight="1">
      <c r="A52" s="94" t="s">
        <v>81</v>
      </c>
      <c r="B52" s="95"/>
      <c r="C52" s="96"/>
      <c r="D52" s="363" t="s">
        <v>82</v>
      </c>
      <c r="E52" s="363"/>
      <c r="F52" s="363"/>
      <c r="G52" s="363"/>
      <c r="H52" s="363"/>
      <c r="I52" s="97"/>
      <c r="J52" s="363" t="s">
        <v>19</v>
      </c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>
        <f>'SO-1 - Cidlina, Jičín, op...'!J27</f>
        <v>0</v>
      </c>
      <c r="AH52" s="365"/>
      <c r="AI52" s="365"/>
      <c r="AJ52" s="365"/>
      <c r="AK52" s="365"/>
      <c r="AL52" s="365"/>
      <c r="AM52" s="365"/>
      <c r="AN52" s="364">
        <f>SUM(AG52,AT52)</f>
        <v>0</v>
      </c>
      <c r="AO52" s="365"/>
      <c r="AP52" s="365"/>
      <c r="AQ52" s="98" t="s">
        <v>83</v>
      </c>
      <c r="AR52" s="99"/>
      <c r="AS52" s="100">
        <v>0</v>
      </c>
      <c r="AT52" s="101">
        <f>ROUND(SUM(AV52:AW52),2)</f>
        <v>0</v>
      </c>
      <c r="AU52" s="102">
        <f>'SO-1 - Cidlina, Jičín, op...'!P84</f>
        <v>0</v>
      </c>
      <c r="AV52" s="101">
        <f>'SO-1 - Cidlina, Jičín, op...'!J30</f>
        <v>0</v>
      </c>
      <c r="AW52" s="101">
        <f>'SO-1 - Cidlina, Jičín, op...'!J31</f>
        <v>0</v>
      </c>
      <c r="AX52" s="101">
        <f>'SO-1 - Cidlina, Jičín, op...'!J32</f>
        <v>0</v>
      </c>
      <c r="AY52" s="101">
        <f>'SO-1 - Cidlina, Jičín, op...'!J33</f>
        <v>0</v>
      </c>
      <c r="AZ52" s="101">
        <f>'SO-1 - Cidlina, Jičín, op...'!F30</f>
        <v>0</v>
      </c>
      <c r="BA52" s="101">
        <f>'SO-1 - Cidlina, Jičín, op...'!F31</f>
        <v>0</v>
      </c>
      <c r="BB52" s="101">
        <f>'SO-1 - Cidlina, Jičín, op...'!F32</f>
        <v>0</v>
      </c>
      <c r="BC52" s="101">
        <f>'SO-1 - Cidlina, Jičín, op...'!F33</f>
        <v>0</v>
      </c>
      <c r="BD52" s="103">
        <f>'SO-1 - Cidlina, Jičín, op...'!F34</f>
        <v>0</v>
      </c>
      <c r="BT52" s="104" t="s">
        <v>25</v>
      </c>
      <c r="BV52" s="104" t="s">
        <v>79</v>
      </c>
      <c r="BW52" s="104" t="s">
        <v>84</v>
      </c>
      <c r="BX52" s="104" t="s">
        <v>7</v>
      </c>
      <c r="CL52" s="104" t="s">
        <v>22</v>
      </c>
      <c r="CM52" s="104" t="s">
        <v>85</v>
      </c>
    </row>
    <row r="53" spans="1:91" s="5" customFormat="1" ht="20.45" customHeight="1">
      <c r="A53" s="94" t="s">
        <v>81</v>
      </c>
      <c r="B53" s="95"/>
      <c r="C53" s="96"/>
      <c r="D53" s="363" t="s">
        <v>86</v>
      </c>
      <c r="E53" s="363"/>
      <c r="F53" s="363"/>
      <c r="G53" s="363"/>
      <c r="H53" s="363"/>
      <c r="I53" s="97"/>
      <c r="J53" s="363" t="s">
        <v>87</v>
      </c>
      <c r="K53" s="363"/>
      <c r="L53" s="363"/>
      <c r="M53" s="363"/>
      <c r="N53" s="363"/>
      <c r="O53" s="363"/>
      <c r="P53" s="363"/>
      <c r="Q53" s="363"/>
      <c r="R53" s="363"/>
      <c r="S53" s="363"/>
      <c r="T53" s="363"/>
      <c r="U53" s="363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4">
        <f>'VON - Vedlejší a ostatní ...'!J27</f>
        <v>0</v>
      </c>
      <c r="AH53" s="365"/>
      <c r="AI53" s="365"/>
      <c r="AJ53" s="365"/>
      <c r="AK53" s="365"/>
      <c r="AL53" s="365"/>
      <c r="AM53" s="365"/>
      <c r="AN53" s="364">
        <f>SUM(AG53,AT53)</f>
        <v>0</v>
      </c>
      <c r="AO53" s="365"/>
      <c r="AP53" s="365"/>
      <c r="AQ53" s="98" t="s">
        <v>86</v>
      </c>
      <c r="AR53" s="99"/>
      <c r="AS53" s="105">
        <v>0</v>
      </c>
      <c r="AT53" s="106">
        <f>ROUND(SUM(AV53:AW53),2)</f>
        <v>0</v>
      </c>
      <c r="AU53" s="107">
        <f>'VON - Vedlejší a ostatní ...'!P79</f>
        <v>0</v>
      </c>
      <c r="AV53" s="106">
        <f>'VON - Vedlejší a ostatní ...'!J30</f>
        <v>0</v>
      </c>
      <c r="AW53" s="106">
        <f>'VON - Vedlejší a ostatní ...'!J31</f>
        <v>0</v>
      </c>
      <c r="AX53" s="106">
        <f>'VON - Vedlejší a ostatní ...'!J32</f>
        <v>0</v>
      </c>
      <c r="AY53" s="106">
        <f>'VON - Vedlejší a ostatní ...'!J33</f>
        <v>0</v>
      </c>
      <c r="AZ53" s="106">
        <f>'VON - Vedlejší a ostatní ...'!F30</f>
        <v>0</v>
      </c>
      <c r="BA53" s="106">
        <f>'VON - Vedlejší a ostatní ...'!F31</f>
        <v>0</v>
      </c>
      <c r="BB53" s="106">
        <f>'VON - Vedlejší a ostatní ...'!F32</f>
        <v>0</v>
      </c>
      <c r="BC53" s="106">
        <f>'VON - Vedlejší a ostatní ...'!F33</f>
        <v>0</v>
      </c>
      <c r="BD53" s="108">
        <f>'VON - Vedlejší a ostatní ...'!F34</f>
        <v>0</v>
      </c>
      <c r="BT53" s="104" t="s">
        <v>25</v>
      </c>
      <c r="BV53" s="104" t="s">
        <v>79</v>
      </c>
      <c r="BW53" s="104" t="s">
        <v>88</v>
      </c>
      <c r="BX53" s="104" t="s">
        <v>7</v>
      </c>
      <c r="CL53" s="104" t="s">
        <v>24</v>
      </c>
      <c r="CM53" s="104" t="s">
        <v>85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SO-1 - Cidlina, Jičín, op...'!C2" display="/"/>
    <hyperlink ref="A53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R180"/>
  <sheetViews>
    <sheetView showGridLines="0" workbookViewId="0">
      <pane ySplit="1" topLeftCell="A92" activePane="bottomLeft" state="frozen"/>
      <selection pane="bottomLeft" activeCell="A108" sqref="A108:XFD10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4.66406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89</v>
      </c>
      <c r="G1" s="385" t="s">
        <v>90</v>
      </c>
      <c r="H1" s="385"/>
      <c r="I1" s="113"/>
      <c r="J1" s="112" t="s">
        <v>91</v>
      </c>
      <c r="K1" s="111" t="s">
        <v>92</v>
      </c>
      <c r="L1" s="112" t="s">
        <v>93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0.45" customHeight="1">
      <c r="B7" s="26"/>
      <c r="C7" s="27"/>
      <c r="D7" s="27"/>
      <c r="E7" s="386" t="str">
        <f>'Rekapitulace zakázky'!K6</f>
        <v>Cidlina, Jičín, oprava opevnění v ř. km 75,950-76,035</v>
      </c>
      <c r="F7" s="387"/>
      <c r="G7" s="387"/>
      <c r="H7" s="387"/>
      <c r="I7" s="115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88" t="s">
        <v>96</v>
      </c>
      <c r="F9" s="389"/>
      <c r="G9" s="389"/>
      <c r="H9" s="389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zakázky'!AN8</f>
        <v>24. 11. 2016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24</v>
      </c>
      <c r="K14" s="43"/>
    </row>
    <row r="15" spans="1:70" s="1" customFormat="1" ht="18" customHeight="1">
      <c r="B15" s="39"/>
      <c r="C15" s="40"/>
      <c r="D15" s="40"/>
      <c r="E15" s="33" t="s">
        <v>34</v>
      </c>
      <c r="F15" s="40"/>
      <c r="G15" s="40"/>
      <c r="H15" s="40"/>
      <c r="I15" s="117" t="s">
        <v>35</v>
      </c>
      <c r="J15" s="33" t="s">
        <v>24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36</v>
      </c>
      <c r="E17" s="40"/>
      <c r="F17" s="40"/>
      <c r="G17" s="40"/>
      <c r="H17" s="40"/>
      <c r="I17" s="117" t="s">
        <v>33</v>
      </c>
      <c r="J17" s="33" t="str">
        <f>IF('Rekapitulace zakázky'!AN13="Vyplň údaj","",IF('Rekapitulace zakázky'!AN13="","",'Rekapitulace zakázky'!AN13))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zakázky'!E14="Vyplň údaj","",IF('Rekapitulace zakázky'!E14="","",'Rekapitulace zakázky'!E14))</f>
        <v/>
      </c>
      <c r="F18" s="40"/>
      <c r="G18" s="40"/>
      <c r="H18" s="40"/>
      <c r="I18" s="117" t="s">
        <v>35</v>
      </c>
      <c r="J18" s="33" t="str">
        <f>IF('Rekapitulace zakázky'!AN14="Vyplň údaj","",IF('Rekapitulace zakázky'!AN14="","",'Rekapitulace zakázky'!AN14))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38</v>
      </c>
      <c r="E20" s="40"/>
      <c r="F20" s="40"/>
      <c r="G20" s="40"/>
      <c r="H20" s="40"/>
      <c r="I20" s="117" t="s">
        <v>33</v>
      </c>
      <c r="J20" s="33" t="s">
        <v>24</v>
      </c>
      <c r="K20" s="43"/>
    </row>
    <row r="21" spans="2:11" s="1" customFormat="1" ht="18" customHeight="1">
      <c r="B21" s="39"/>
      <c r="C21" s="40"/>
      <c r="D21" s="40"/>
      <c r="E21" s="33" t="s">
        <v>39</v>
      </c>
      <c r="F21" s="40"/>
      <c r="G21" s="40"/>
      <c r="H21" s="40"/>
      <c r="I21" s="117" t="s">
        <v>35</v>
      </c>
      <c r="J21" s="33" t="s">
        <v>24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20.45" customHeight="1">
      <c r="B24" s="119"/>
      <c r="C24" s="120"/>
      <c r="D24" s="120"/>
      <c r="E24" s="351" t="s">
        <v>24</v>
      </c>
      <c r="F24" s="351"/>
      <c r="G24" s="351"/>
      <c r="H24" s="351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ROUND(J84,2)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ROUND(SUM(BE84:BE179), 2)</f>
        <v>0</v>
      </c>
      <c r="G30" s="40"/>
      <c r="H30" s="40"/>
      <c r="I30" s="129">
        <v>0.21</v>
      </c>
      <c r="J30" s="128">
        <f>ROUND(ROUND((SUM(BE84:BE179)),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ROUND(SUM(BF84:BF179), 2)</f>
        <v>0</v>
      </c>
      <c r="G31" s="40"/>
      <c r="H31" s="40"/>
      <c r="I31" s="129">
        <v>0.15</v>
      </c>
      <c r="J31" s="128">
        <f>ROUND(ROUND((SUM(BF84:BF179)),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ROUND(SUM(BG84:BG179),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ROUND(SUM(BH84:BH179),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ROUND(SUM(BI84:BI179),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0.45" customHeight="1">
      <c r="B45" s="39"/>
      <c r="C45" s="40"/>
      <c r="D45" s="40"/>
      <c r="E45" s="386" t="str">
        <f>E7</f>
        <v>Cidlina, Jičín, oprava opevnění v ř. km 75,950-76,035</v>
      </c>
      <c r="F45" s="387"/>
      <c r="G45" s="387"/>
      <c r="H45" s="387"/>
      <c r="I45" s="116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2.15" customHeight="1">
      <c r="B47" s="39"/>
      <c r="C47" s="40"/>
      <c r="D47" s="40"/>
      <c r="E47" s="388" t="str">
        <f>E9</f>
        <v>SO-1 - Cidlina, Jičín, oprava opevnění v ř. km 75,950-76,035</v>
      </c>
      <c r="F47" s="389"/>
      <c r="G47" s="389"/>
      <c r="H47" s="38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 xml:space="preserve"> </v>
      </c>
      <c r="G49" s="40"/>
      <c r="H49" s="40"/>
      <c r="I49" s="117" t="s">
        <v>28</v>
      </c>
      <c r="J49" s="118" t="str">
        <f>IF(J12="","",J12)</f>
        <v>24. 11. 2016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32</v>
      </c>
      <c r="D51" s="40"/>
      <c r="E51" s="40"/>
      <c r="F51" s="33" t="str">
        <f>E15</f>
        <v>Povodí Labe, státní podnik, Hradec Králové</v>
      </c>
      <c r="G51" s="40"/>
      <c r="H51" s="40"/>
      <c r="I51" s="117" t="s">
        <v>38</v>
      </c>
      <c r="J51" s="33" t="str">
        <f>E21</f>
        <v>Agroprojekce Litomyšl, s.r.o.</v>
      </c>
      <c r="K51" s="43"/>
    </row>
    <row r="52" spans="2:47" s="1" customFormat="1" ht="14.45" customHeight="1">
      <c r="B52" s="39"/>
      <c r="C52" s="35" t="s">
        <v>36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J84</f>
        <v>0</v>
      </c>
      <c r="K56" s="43"/>
      <c r="AU56" s="22" t="s">
        <v>101</v>
      </c>
    </row>
    <row r="57" spans="2:47" s="7" customFormat="1" ht="24.95" customHeight="1">
      <c r="B57" s="147"/>
      <c r="C57" s="148"/>
      <c r="D57" s="149" t="s">
        <v>102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103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104</v>
      </c>
      <c r="E59" s="157"/>
      <c r="F59" s="157"/>
      <c r="G59" s="157"/>
      <c r="H59" s="157"/>
      <c r="I59" s="158"/>
      <c r="J59" s="159">
        <f>J116</f>
        <v>0</v>
      </c>
      <c r="K59" s="160"/>
    </row>
    <row r="60" spans="2:47" s="8" customFormat="1" ht="19.899999999999999" customHeight="1">
      <c r="B60" s="154"/>
      <c r="C60" s="155"/>
      <c r="D60" s="156" t="s">
        <v>105</v>
      </c>
      <c r="E60" s="157"/>
      <c r="F60" s="157"/>
      <c r="G60" s="157"/>
      <c r="H60" s="157"/>
      <c r="I60" s="158"/>
      <c r="J60" s="159">
        <f>J122</f>
        <v>0</v>
      </c>
      <c r="K60" s="160"/>
    </row>
    <row r="61" spans="2:47" s="8" customFormat="1" ht="19.899999999999999" customHeight="1">
      <c r="B61" s="154"/>
      <c r="C61" s="155"/>
      <c r="D61" s="156" t="s">
        <v>106</v>
      </c>
      <c r="E61" s="157"/>
      <c r="F61" s="157"/>
      <c r="G61" s="157"/>
      <c r="H61" s="157"/>
      <c r="I61" s="158"/>
      <c r="J61" s="159">
        <f>J134</f>
        <v>0</v>
      </c>
      <c r="K61" s="160"/>
    </row>
    <row r="62" spans="2:47" s="8" customFormat="1" ht="19.899999999999999" customHeight="1">
      <c r="B62" s="154"/>
      <c r="C62" s="155"/>
      <c r="D62" s="156" t="s">
        <v>107</v>
      </c>
      <c r="E62" s="157"/>
      <c r="F62" s="157"/>
      <c r="G62" s="157"/>
      <c r="H62" s="157"/>
      <c r="I62" s="158"/>
      <c r="J62" s="159">
        <f>J149</f>
        <v>0</v>
      </c>
      <c r="K62" s="160"/>
    </row>
    <row r="63" spans="2:47" s="8" customFormat="1" ht="19.899999999999999" customHeight="1">
      <c r="B63" s="154"/>
      <c r="C63" s="155"/>
      <c r="D63" s="156" t="s">
        <v>108</v>
      </c>
      <c r="E63" s="157"/>
      <c r="F63" s="157"/>
      <c r="G63" s="157"/>
      <c r="H63" s="157"/>
      <c r="I63" s="158"/>
      <c r="J63" s="159">
        <f>J170</f>
        <v>0</v>
      </c>
      <c r="K63" s="160"/>
    </row>
    <row r="64" spans="2:47" s="8" customFormat="1" ht="19.899999999999999" customHeight="1">
      <c r="B64" s="154"/>
      <c r="C64" s="155"/>
      <c r="D64" s="156" t="s">
        <v>109</v>
      </c>
      <c r="E64" s="157"/>
      <c r="F64" s="157"/>
      <c r="G64" s="157"/>
      <c r="H64" s="157"/>
      <c r="I64" s="158"/>
      <c r="J64" s="159">
        <f>J177</f>
        <v>0</v>
      </c>
      <c r="K64" s="160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6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7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0"/>
      <c r="J70" s="58"/>
      <c r="K70" s="58"/>
      <c r="L70" s="59"/>
    </row>
    <row r="71" spans="2:12" s="1" customFormat="1" ht="36.950000000000003" customHeight="1">
      <c r="B71" s="39"/>
      <c r="C71" s="60" t="s">
        <v>110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20.45" customHeight="1">
      <c r="B74" s="39"/>
      <c r="C74" s="61"/>
      <c r="D74" s="61"/>
      <c r="E74" s="382" t="str">
        <f>E7</f>
        <v>Cidlina, Jičín, oprava opevnění v ř. km 75,950-76,035</v>
      </c>
      <c r="F74" s="383"/>
      <c r="G74" s="383"/>
      <c r="H74" s="383"/>
      <c r="I74" s="161"/>
      <c r="J74" s="61"/>
      <c r="K74" s="61"/>
      <c r="L74" s="59"/>
    </row>
    <row r="75" spans="2:12" s="1" customFormat="1" ht="14.45" customHeight="1">
      <c r="B75" s="39"/>
      <c r="C75" s="63" t="s">
        <v>95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15" customHeight="1">
      <c r="B76" s="39"/>
      <c r="C76" s="61"/>
      <c r="D76" s="61"/>
      <c r="E76" s="369" t="str">
        <f>E9</f>
        <v>SO-1 - Cidlina, Jičín, oprava opevnění v ř. km 75,950-76,035</v>
      </c>
      <c r="F76" s="384"/>
      <c r="G76" s="384"/>
      <c r="H76" s="384"/>
      <c r="I76" s="161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8" customHeight="1">
      <c r="B78" s="39"/>
      <c r="C78" s="63" t="s">
        <v>26</v>
      </c>
      <c r="D78" s="61"/>
      <c r="E78" s="61"/>
      <c r="F78" s="162" t="str">
        <f>F12</f>
        <v xml:space="preserve"> </v>
      </c>
      <c r="G78" s="61"/>
      <c r="H78" s="61"/>
      <c r="I78" s="163" t="s">
        <v>28</v>
      </c>
      <c r="J78" s="71" t="str">
        <f>IF(J12="","",J12)</f>
        <v>24. 11. 2016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5">
      <c r="B80" s="39"/>
      <c r="C80" s="63" t="s">
        <v>32</v>
      </c>
      <c r="D80" s="61"/>
      <c r="E80" s="61"/>
      <c r="F80" s="162" t="str">
        <f>E15</f>
        <v>Povodí Labe, státní podnik, Hradec Králové</v>
      </c>
      <c r="G80" s="61"/>
      <c r="H80" s="61"/>
      <c r="I80" s="163" t="s">
        <v>38</v>
      </c>
      <c r="J80" s="162" t="str">
        <f>E21</f>
        <v>Agroprojekce Litomyšl, s.r.o.</v>
      </c>
      <c r="K80" s="61"/>
      <c r="L80" s="59"/>
    </row>
    <row r="81" spans="2:65" s="1" customFormat="1" ht="14.45" customHeight="1">
      <c r="B81" s="39"/>
      <c r="C81" s="63" t="s">
        <v>36</v>
      </c>
      <c r="D81" s="61"/>
      <c r="E81" s="61"/>
      <c r="F81" s="162" t="str">
        <f>IF(E18="","",E18)</f>
        <v/>
      </c>
      <c r="G81" s="61"/>
      <c r="H81" s="61"/>
      <c r="I81" s="161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9" customFormat="1" ht="29.25" customHeight="1">
      <c r="B83" s="164"/>
      <c r="C83" s="165" t="s">
        <v>111</v>
      </c>
      <c r="D83" s="166" t="s">
        <v>62</v>
      </c>
      <c r="E83" s="166" t="s">
        <v>58</v>
      </c>
      <c r="F83" s="166" t="s">
        <v>112</v>
      </c>
      <c r="G83" s="166" t="s">
        <v>113</v>
      </c>
      <c r="H83" s="166" t="s">
        <v>114</v>
      </c>
      <c r="I83" s="167" t="s">
        <v>115</v>
      </c>
      <c r="J83" s="166" t="s">
        <v>99</v>
      </c>
      <c r="K83" s="168" t="s">
        <v>116</v>
      </c>
      <c r="L83" s="169"/>
      <c r="M83" s="79" t="s">
        <v>117</v>
      </c>
      <c r="N83" s="80" t="s">
        <v>47</v>
      </c>
      <c r="O83" s="80" t="s">
        <v>118</v>
      </c>
      <c r="P83" s="80" t="s">
        <v>119</v>
      </c>
      <c r="Q83" s="80" t="s">
        <v>120</v>
      </c>
      <c r="R83" s="80" t="s">
        <v>121</v>
      </c>
      <c r="S83" s="80" t="s">
        <v>122</v>
      </c>
      <c r="T83" s="81" t="s">
        <v>123</v>
      </c>
    </row>
    <row r="84" spans="2:65" s="1" customFormat="1" ht="29.25" customHeight="1">
      <c r="B84" s="39"/>
      <c r="C84" s="85" t="s">
        <v>100</v>
      </c>
      <c r="D84" s="61"/>
      <c r="E84" s="61"/>
      <c r="F84" s="61"/>
      <c r="G84" s="61"/>
      <c r="H84" s="61"/>
      <c r="I84" s="161"/>
      <c r="J84" s="170">
        <f>BK84</f>
        <v>0</v>
      </c>
      <c r="K84" s="61"/>
      <c r="L84" s="59"/>
      <c r="M84" s="82"/>
      <c r="N84" s="83"/>
      <c r="O84" s="83"/>
      <c r="P84" s="171">
        <f>P85</f>
        <v>0</v>
      </c>
      <c r="Q84" s="83"/>
      <c r="R84" s="171">
        <f>R85</f>
        <v>161.91179026000003</v>
      </c>
      <c r="S84" s="83"/>
      <c r="T84" s="172">
        <f>T85</f>
        <v>284.27503200000001</v>
      </c>
      <c r="AT84" s="22" t="s">
        <v>76</v>
      </c>
      <c r="AU84" s="22" t="s">
        <v>101</v>
      </c>
      <c r="BK84" s="173">
        <f>BK85</f>
        <v>0</v>
      </c>
    </row>
    <row r="85" spans="2:65" s="10" customFormat="1" ht="37.35" customHeight="1">
      <c r="B85" s="174"/>
      <c r="C85" s="175"/>
      <c r="D85" s="176" t="s">
        <v>76</v>
      </c>
      <c r="E85" s="177" t="s">
        <v>124</v>
      </c>
      <c r="F85" s="177" t="s">
        <v>125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P86+P116+P122+P134+P149+P170+P177</f>
        <v>0</v>
      </c>
      <c r="Q85" s="182"/>
      <c r="R85" s="183">
        <f>R86+R116+R122+R134+R149+R170+R177</f>
        <v>161.91179026000003</v>
      </c>
      <c r="S85" s="182"/>
      <c r="T85" s="184">
        <f>T86+T116+T122+T134+T149+T170+T177</f>
        <v>284.27503200000001</v>
      </c>
      <c r="AR85" s="185" t="s">
        <v>25</v>
      </c>
      <c r="AT85" s="186" t="s">
        <v>76</v>
      </c>
      <c r="AU85" s="186" t="s">
        <v>77</v>
      </c>
      <c r="AY85" s="185" t="s">
        <v>126</v>
      </c>
      <c r="BK85" s="187">
        <f>BK86+BK116+BK122+BK134+BK149+BK170+BK177</f>
        <v>0</v>
      </c>
    </row>
    <row r="86" spans="2:65" s="10" customFormat="1" ht="19.899999999999999" customHeight="1">
      <c r="B86" s="174"/>
      <c r="C86" s="175"/>
      <c r="D86" s="188" t="s">
        <v>76</v>
      </c>
      <c r="E86" s="189" t="s">
        <v>25</v>
      </c>
      <c r="F86" s="189" t="s">
        <v>127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SUM(P87:P115)</f>
        <v>0</v>
      </c>
      <c r="Q86" s="182"/>
      <c r="R86" s="183">
        <f>SUM(R87:R115)</f>
        <v>3.0565479999999998</v>
      </c>
      <c r="S86" s="182"/>
      <c r="T86" s="184">
        <f>SUM(T87:T115)</f>
        <v>0</v>
      </c>
      <c r="AR86" s="185" t="s">
        <v>25</v>
      </c>
      <c r="AT86" s="186" t="s">
        <v>76</v>
      </c>
      <c r="AU86" s="186" t="s">
        <v>25</v>
      </c>
      <c r="AY86" s="185" t="s">
        <v>126</v>
      </c>
      <c r="BK86" s="187">
        <f>SUM(BK87:BK115)</f>
        <v>0</v>
      </c>
    </row>
    <row r="87" spans="2:65" s="1" customFormat="1" ht="28.9" customHeight="1">
      <c r="B87" s="39"/>
      <c r="C87" s="191" t="s">
        <v>25</v>
      </c>
      <c r="D87" s="191" t="s">
        <v>128</v>
      </c>
      <c r="E87" s="192" t="s">
        <v>129</v>
      </c>
      <c r="F87" s="193" t="s">
        <v>130</v>
      </c>
      <c r="G87" s="194" t="s">
        <v>131</v>
      </c>
      <c r="H87" s="195">
        <v>4.2000000000000003E-2</v>
      </c>
      <c r="I87" s="196"/>
      <c r="J87" s="197">
        <f>ROUND(I87*H87,2)</f>
        <v>0</v>
      </c>
      <c r="K87" s="193" t="s">
        <v>24</v>
      </c>
      <c r="L87" s="59"/>
      <c r="M87" s="198" t="s">
        <v>24</v>
      </c>
      <c r="N87" s="199" t="s">
        <v>48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132</v>
      </c>
      <c r="AT87" s="22" t="s">
        <v>128</v>
      </c>
      <c r="AU87" s="22" t="s">
        <v>85</v>
      </c>
      <c r="AY87" s="22" t="s">
        <v>126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25</v>
      </c>
      <c r="BK87" s="202">
        <f>ROUND(I87*H87,2)</f>
        <v>0</v>
      </c>
      <c r="BL87" s="22" t="s">
        <v>132</v>
      </c>
      <c r="BM87" s="22" t="s">
        <v>133</v>
      </c>
    </row>
    <row r="88" spans="2:65" s="1" customFormat="1" ht="27">
      <c r="B88" s="39"/>
      <c r="C88" s="61"/>
      <c r="D88" s="203" t="s">
        <v>134</v>
      </c>
      <c r="E88" s="61"/>
      <c r="F88" s="204" t="s">
        <v>135</v>
      </c>
      <c r="G88" s="61"/>
      <c r="H88" s="61"/>
      <c r="I88" s="161"/>
      <c r="J88" s="61"/>
      <c r="K88" s="61"/>
      <c r="L88" s="59"/>
      <c r="M88" s="205"/>
      <c r="N88" s="40"/>
      <c r="O88" s="40"/>
      <c r="P88" s="40"/>
      <c r="Q88" s="40"/>
      <c r="R88" s="40"/>
      <c r="S88" s="40"/>
      <c r="T88" s="76"/>
      <c r="AT88" s="22" t="s">
        <v>134</v>
      </c>
      <c r="AU88" s="22" t="s">
        <v>85</v>
      </c>
    </row>
    <row r="89" spans="2:65" s="11" customFormat="1">
      <c r="B89" s="206"/>
      <c r="C89" s="207"/>
      <c r="D89" s="208" t="s">
        <v>136</v>
      </c>
      <c r="E89" s="209" t="s">
        <v>24</v>
      </c>
      <c r="F89" s="210" t="s">
        <v>137</v>
      </c>
      <c r="G89" s="207"/>
      <c r="H89" s="211">
        <v>4.2000000000000003E-2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136</v>
      </c>
      <c r="AU89" s="217" t="s">
        <v>85</v>
      </c>
      <c r="AV89" s="11" t="s">
        <v>85</v>
      </c>
      <c r="AW89" s="11" t="s">
        <v>40</v>
      </c>
      <c r="AX89" s="11" t="s">
        <v>25</v>
      </c>
      <c r="AY89" s="217" t="s">
        <v>126</v>
      </c>
    </row>
    <row r="90" spans="2:65" s="1" customFormat="1" ht="20.45" customHeight="1">
      <c r="B90" s="39"/>
      <c r="C90" s="191" t="s">
        <v>85</v>
      </c>
      <c r="D90" s="191" t="s">
        <v>128</v>
      </c>
      <c r="E90" s="192" t="s">
        <v>138</v>
      </c>
      <c r="F90" s="193" t="s">
        <v>139</v>
      </c>
      <c r="G90" s="194" t="s">
        <v>140</v>
      </c>
      <c r="H90" s="195">
        <v>51.826999999999998</v>
      </c>
      <c r="I90" s="196"/>
      <c r="J90" s="197">
        <f>ROUND(I90*H90,2)</f>
        <v>0</v>
      </c>
      <c r="K90" s="193" t="s">
        <v>141</v>
      </c>
      <c r="L90" s="59"/>
      <c r="M90" s="198" t="s">
        <v>24</v>
      </c>
      <c r="N90" s="199" t="s">
        <v>48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132</v>
      </c>
      <c r="AT90" s="22" t="s">
        <v>128</v>
      </c>
      <c r="AU90" s="22" t="s">
        <v>85</v>
      </c>
      <c r="AY90" s="22" t="s">
        <v>126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25</v>
      </c>
      <c r="BK90" s="202">
        <f>ROUND(I90*H90,2)</f>
        <v>0</v>
      </c>
      <c r="BL90" s="22" t="s">
        <v>132</v>
      </c>
      <c r="BM90" s="22" t="s">
        <v>142</v>
      </c>
    </row>
    <row r="91" spans="2:65" s="1" customFormat="1" ht="27">
      <c r="B91" s="39"/>
      <c r="C91" s="61"/>
      <c r="D91" s="203" t="s">
        <v>134</v>
      </c>
      <c r="E91" s="61"/>
      <c r="F91" s="204" t="s">
        <v>143</v>
      </c>
      <c r="G91" s="61"/>
      <c r="H91" s="61"/>
      <c r="I91" s="161"/>
      <c r="J91" s="61"/>
      <c r="K91" s="61"/>
      <c r="L91" s="59"/>
      <c r="M91" s="205"/>
      <c r="N91" s="40"/>
      <c r="O91" s="40"/>
      <c r="P91" s="40"/>
      <c r="Q91" s="40"/>
      <c r="R91" s="40"/>
      <c r="S91" s="40"/>
      <c r="T91" s="76"/>
      <c r="AT91" s="22" t="s">
        <v>134</v>
      </c>
      <c r="AU91" s="22" t="s">
        <v>85</v>
      </c>
    </row>
    <row r="92" spans="2:65" s="11" customFormat="1" ht="27">
      <c r="B92" s="206"/>
      <c r="C92" s="207"/>
      <c r="D92" s="208" t="s">
        <v>136</v>
      </c>
      <c r="E92" s="209" t="s">
        <v>24</v>
      </c>
      <c r="F92" s="210" t="s">
        <v>144</v>
      </c>
      <c r="G92" s="207"/>
      <c r="H92" s="211">
        <v>51.826999999999998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136</v>
      </c>
      <c r="AU92" s="217" t="s">
        <v>85</v>
      </c>
      <c r="AV92" s="11" t="s">
        <v>85</v>
      </c>
      <c r="AW92" s="11" t="s">
        <v>40</v>
      </c>
      <c r="AX92" s="11" t="s">
        <v>25</v>
      </c>
      <c r="AY92" s="217" t="s">
        <v>126</v>
      </c>
    </row>
    <row r="93" spans="2:65" s="1" customFormat="1" ht="20.45" customHeight="1">
      <c r="B93" s="39"/>
      <c r="C93" s="191" t="s">
        <v>145</v>
      </c>
      <c r="D93" s="191" t="s">
        <v>128</v>
      </c>
      <c r="E93" s="192" t="s">
        <v>146</v>
      </c>
      <c r="F93" s="193" t="s">
        <v>147</v>
      </c>
      <c r="G93" s="194" t="s">
        <v>148</v>
      </c>
      <c r="H93" s="195">
        <v>170</v>
      </c>
      <c r="I93" s="196"/>
      <c r="J93" s="197">
        <f>ROUND(I93*H93,2)</f>
        <v>0</v>
      </c>
      <c r="K93" s="193" t="s">
        <v>141</v>
      </c>
      <c r="L93" s="59"/>
      <c r="M93" s="198" t="s">
        <v>24</v>
      </c>
      <c r="N93" s="199" t="s">
        <v>48</v>
      </c>
      <c r="O93" s="40"/>
      <c r="P93" s="200">
        <f>O93*H93</f>
        <v>0</v>
      </c>
      <c r="Q93" s="200">
        <v>1.797E-2</v>
      </c>
      <c r="R93" s="200">
        <f>Q93*H93</f>
        <v>3.0548999999999999</v>
      </c>
      <c r="S93" s="200">
        <v>0</v>
      </c>
      <c r="T93" s="201">
        <f>S93*H93</f>
        <v>0</v>
      </c>
      <c r="AR93" s="22" t="s">
        <v>132</v>
      </c>
      <c r="AT93" s="22" t="s">
        <v>128</v>
      </c>
      <c r="AU93" s="22" t="s">
        <v>85</v>
      </c>
      <c r="AY93" s="22" t="s">
        <v>126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25</v>
      </c>
      <c r="BK93" s="202">
        <f>ROUND(I93*H93,2)</f>
        <v>0</v>
      </c>
      <c r="BL93" s="22" t="s">
        <v>132</v>
      </c>
      <c r="BM93" s="22" t="s">
        <v>149</v>
      </c>
    </row>
    <row r="94" spans="2:65" s="1" customFormat="1">
      <c r="B94" s="39"/>
      <c r="C94" s="61"/>
      <c r="D94" s="203" t="s">
        <v>134</v>
      </c>
      <c r="E94" s="61"/>
      <c r="F94" s="204" t="s">
        <v>150</v>
      </c>
      <c r="G94" s="61"/>
      <c r="H94" s="61"/>
      <c r="I94" s="161"/>
      <c r="J94" s="61"/>
      <c r="K94" s="61"/>
      <c r="L94" s="59"/>
      <c r="M94" s="205"/>
      <c r="N94" s="40"/>
      <c r="O94" s="40"/>
      <c r="P94" s="40"/>
      <c r="Q94" s="40"/>
      <c r="R94" s="40"/>
      <c r="S94" s="40"/>
      <c r="T94" s="76"/>
      <c r="AT94" s="22" t="s">
        <v>134</v>
      </c>
      <c r="AU94" s="22" t="s">
        <v>85</v>
      </c>
    </row>
    <row r="95" spans="2:65" s="1" customFormat="1" ht="67.5">
      <c r="B95" s="39"/>
      <c r="C95" s="61"/>
      <c r="D95" s="203" t="s">
        <v>151</v>
      </c>
      <c r="E95" s="61"/>
      <c r="F95" s="218" t="s">
        <v>152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151</v>
      </c>
      <c r="AU95" s="22" t="s">
        <v>85</v>
      </c>
    </row>
    <row r="96" spans="2:65" s="11" customFormat="1">
      <c r="B96" s="206"/>
      <c r="C96" s="207"/>
      <c r="D96" s="208" t="s">
        <v>136</v>
      </c>
      <c r="E96" s="209" t="s">
        <v>24</v>
      </c>
      <c r="F96" s="210" t="s">
        <v>153</v>
      </c>
      <c r="G96" s="207"/>
      <c r="H96" s="211">
        <v>170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136</v>
      </c>
      <c r="AU96" s="217" t="s">
        <v>85</v>
      </c>
      <c r="AV96" s="11" t="s">
        <v>85</v>
      </c>
      <c r="AW96" s="11" t="s">
        <v>40</v>
      </c>
      <c r="AX96" s="11" t="s">
        <v>25</v>
      </c>
      <c r="AY96" s="217" t="s">
        <v>126</v>
      </c>
    </row>
    <row r="97" spans="2:65" s="1" customFormat="1" ht="20.45" customHeight="1">
      <c r="B97" s="39"/>
      <c r="C97" s="191" t="s">
        <v>132</v>
      </c>
      <c r="D97" s="191" t="s">
        <v>128</v>
      </c>
      <c r="E97" s="192" t="s">
        <v>154</v>
      </c>
      <c r="F97" s="193" t="s">
        <v>155</v>
      </c>
      <c r="G97" s="194" t="s">
        <v>156</v>
      </c>
      <c r="H97" s="195">
        <v>100</v>
      </c>
      <c r="I97" s="196"/>
      <c r="J97" s="197">
        <f>ROUND(I97*H97,2)</f>
        <v>0</v>
      </c>
      <c r="K97" s="193" t="s">
        <v>141</v>
      </c>
      <c r="L97" s="59"/>
      <c r="M97" s="198" t="s">
        <v>24</v>
      </c>
      <c r="N97" s="199" t="s">
        <v>48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132</v>
      </c>
      <c r="AT97" s="22" t="s">
        <v>128</v>
      </c>
      <c r="AU97" s="22" t="s">
        <v>85</v>
      </c>
      <c r="AY97" s="22" t="s">
        <v>126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25</v>
      </c>
      <c r="BK97" s="202">
        <f>ROUND(I97*H97,2)</f>
        <v>0</v>
      </c>
      <c r="BL97" s="22" t="s">
        <v>132</v>
      </c>
      <c r="BM97" s="22" t="s">
        <v>157</v>
      </c>
    </row>
    <row r="98" spans="2:65" s="1" customFormat="1" ht="27">
      <c r="B98" s="39"/>
      <c r="C98" s="61"/>
      <c r="D98" s="203" t="s">
        <v>134</v>
      </c>
      <c r="E98" s="61"/>
      <c r="F98" s="204" t="s">
        <v>158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134</v>
      </c>
      <c r="AU98" s="22" t="s">
        <v>85</v>
      </c>
    </row>
    <row r="99" spans="2:65" s="11" customFormat="1">
      <c r="B99" s="206"/>
      <c r="C99" s="207"/>
      <c r="D99" s="208" t="s">
        <v>136</v>
      </c>
      <c r="E99" s="209" t="s">
        <v>24</v>
      </c>
      <c r="F99" s="210" t="s">
        <v>159</v>
      </c>
      <c r="G99" s="207"/>
      <c r="H99" s="211">
        <v>100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136</v>
      </c>
      <c r="AU99" s="217" t="s">
        <v>85</v>
      </c>
      <c r="AV99" s="11" t="s">
        <v>85</v>
      </c>
      <c r="AW99" s="11" t="s">
        <v>40</v>
      </c>
      <c r="AX99" s="11" t="s">
        <v>25</v>
      </c>
      <c r="AY99" s="217" t="s">
        <v>126</v>
      </c>
    </row>
    <row r="100" spans="2:65" s="1" customFormat="1" ht="20.45" customHeight="1">
      <c r="B100" s="39"/>
      <c r="C100" s="191" t="s">
        <v>160</v>
      </c>
      <c r="D100" s="191" t="s">
        <v>128</v>
      </c>
      <c r="E100" s="192" t="s">
        <v>161</v>
      </c>
      <c r="F100" s="193" t="s">
        <v>162</v>
      </c>
      <c r="G100" s="194" t="s">
        <v>140</v>
      </c>
      <c r="H100" s="195">
        <v>238</v>
      </c>
      <c r="I100" s="196"/>
      <c r="J100" s="197">
        <f>ROUND(I100*H100,2)</f>
        <v>0</v>
      </c>
      <c r="K100" s="193" t="s">
        <v>141</v>
      </c>
      <c r="L100" s="59"/>
      <c r="M100" s="198" t="s">
        <v>24</v>
      </c>
      <c r="N100" s="199" t="s">
        <v>48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132</v>
      </c>
      <c r="AT100" s="22" t="s">
        <v>128</v>
      </c>
      <c r="AU100" s="22" t="s">
        <v>85</v>
      </c>
      <c r="AY100" s="22" t="s">
        <v>126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25</v>
      </c>
      <c r="BK100" s="202">
        <f>ROUND(I100*H100,2)</f>
        <v>0</v>
      </c>
      <c r="BL100" s="22" t="s">
        <v>132</v>
      </c>
      <c r="BM100" s="22" t="s">
        <v>163</v>
      </c>
    </row>
    <row r="101" spans="2:65" s="1" customFormat="1" ht="40.5">
      <c r="B101" s="39"/>
      <c r="C101" s="61"/>
      <c r="D101" s="203" t="s">
        <v>134</v>
      </c>
      <c r="E101" s="61"/>
      <c r="F101" s="204" t="s">
        <v>164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134</v>
      </c>
      <c r="AU101" s="22" t="s">
        <v>85</v>
      </c>
    </row>
    <row r="102" spans="2:65" s="11" customFormat="1">
      <c r="B102" s="206"/>
      <c r="C102" s="207"/>
      <c r="D102" s="208" t="s">
        <v>136</v>
      </c>
      <c r="E102" s="209" t="s">
        <v>24</v>
      </c>
      <c r="F102" s="210" t="s">
        <v>165</v>
      </c>
      <c r="G102" s="207"/>
      <c r="H102" s="211">
        <v>238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136</v>
      </c>
      <c r="AU102" s="217" t="s">
        <v>85</v>
      </c>
      <c r="AV102" s="11" t="s">
        <v>85</v>
      </c>
      <c r="AW102" s="11" t="s">
        <v>40</v>
      </c>
      <c r="AX102" s="11" t="s">
        <v>25</v>
      </c>
      <c r="AY102" s="217" t="s">
        <v>126</v>
      </c>
    </row>
    <row r="103" spans="2:65" s="1" customFormat="1" ht="20.45" customHeight="1">
      <c r="B103" s="39"/>
      <c r="C103" s="191" t="s">
        <v>166</v>
      </c>
      <c r="D103" s="191" t="s">
        <v>128</v>
      </c>
      <c r="E103" s="192" t="s">
        <v>167</v>
      </c>
      <c r="F103" s="193" t="s">
        <v>168</v>
      </c>
      <c r="G103" s="194" t="s">
        <v>169</v>
      </c>
      <c r="H103" s="195">
        <v>1</v>
      </c>
      <c r="I103" s="196"/>
      <c r="J103" s="197">
        <f>ROUND(I103*H103,2)</f>
        <v>0</v>
      </c>
      <c r="K103" s="193" t="s">
        <v>24</v>
      </c>
      <c r="L103" s="59"/>
      <c r="M103" s="198" t="s">
        <v>24</v>
      </c>
      <c r="N103" s="199" t="s">
        <v>48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132</v>
      </c>
      <c r="AT103" s="22" t="s">
        <v>128</v>
      </c>
      <c r="AU103" s="22" t="s">
        <v>85</v>
      </c>
      <c r="AY103" s="22" t="s">
        <v>126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25</v>
      </c>
      <c r="BK103" s="202">
        <f>ROUND(I103*H103,2)</f>
        <v>0</v>
      </c>
      <c r="BL103" s="22" t="s">
        <v>132</v>
      </c>
      <c r="BM103" s="22" t="s">
        <v>170</v>
      </c>
    </row>
    <row r="104" spans="2:65" s="1" customFormat="1">
      <c r="B104" s="39"/>
      <c r="C104" s="61"/>
      <c r="D104" s="203" t="s">
        <v>134</v>
      </c>
      <c r="E104" s="61"/>
      <c r="F104" s="204" t="s">
        <v>168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134</v>
      </c>
      <c r="AU104" s="22" t="s">
        <v>85</v>
      </c>
    </row>
    <row r="105" spans="2:65" s="1" customFormat="1" ht="27">
      <c r="B105" s="39"/>
      <c r="C105" s="61"/>
      <c r="D105" s="208" t="s">
        <v>151</v>
      </c>
      <c r="E105" s="61"/>
      <c r="F105" s="219" t="s">
        <v>171</v>
      </c>
      <c r="G105" s="61"/>
      <c r="H105" s="61"/>
      <c r="I105" s="161"/>
      <c r="J105" s="61"/>
      <c r="K105" s="61"/>
      <c r="L105" s="59"/>
      <c r="M105" s="205"/>
      <c r="N105" s="40"/>
      <c r="O105" s="40"/>
      <c r="P105" s="40"/>
      <c r="Q105" s="40"/>
      <c r="R105" s="40"/>
      <c r="S105" s="40"/>
      <c r="T105" s="76"/>
      <c r="AT105" s="22" t="s">
        <v>151</v>
      </c>
      <c r="AU105" s="22" t="s">
        <v>85</v>
      </c>
    </row>
    <row r="106" spans="2:65" s="1" customFormat="1" ht="28.9" customHeight="1">
      <c r="B106" s="39"/>
      <c r="C106" s="191" t="s">
        <v>172</v>
      </c>
      <c r="D106" s="191" t="s">
        <v>128</v>
      </c>
      <c r="E106" s="192" t="s">
        <v>173</v>
      </c>
      <c r="F106" s="193" t="s">
        <v>174</v>
      </c>
      <c r="G106" s="194" t="s">
        <v>140</v>
      </c>
      <c r="H106" s="195">
        <v>265</v>
      </c>
      <c r="I106" s="196"/>
      <c r="J106" s="197">
        <f>ROUND(I106*H106,2)</f>
        <v>0</v>
      </c>
      <c r="K106" s="193" t="s">
        <v>24</v>
      </c>
      <c r="L106" s="59"/>
      <c r="M106" s="198" t="s">
        <v>24</v>
      </c>
      <c r="N106" s="199" t="s">
        <v>48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132</v>
      </c>
      <c r="AT106" s="22" t="s">
        <v>128</v>
      </c>
      <c r="AU106" s="22" t="s">
        <v>85</v>
      </c>
      <c r="AY106" s="22" t="s">
        <v>126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25</v>
      </c>
      <c r="BK106" s="202">
        <f>ROUND(I106*H106,2)</f>
        <v>0</v>
      </c>
      <c r="BL106" s="22" t="s">
        <v>132</v>
      </c>
      <c r="BM106" s="22" t="s">
        <v>175</v>
      </c>
    </row>
    <row r="107" spans="2:65" s="1" customFormat="1">
      <c r="B107" s="39"/>
      <c r="C107" s="61"/>
      <c r="D107" s="203" t="s">
        <v>134</v>
      </c>
      <c r="E107" s="61"/>
      <c r="F107" s="204" t="s">
        <v>174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134</v>
      </c>
      <c r="AU107" s="22" t="s">
        <v>85</v>
      </c>
    </row>
    <row r="108" spans="2:65" s="1" customFormat="1" ht="81">
      <c r="B108" s="39"/>
      <c r="C108" s="61"/>
      <c r="D108" s="203" t="s">
        <v>151</v>
      </c>
      <c r="E108" s="61"/>
      <c r="F108" s="218" t="s">
        <v>530</v>
      </c>
      <c r="G108" s="61"/>
      <c r="H108" s="61"/>
      <c r="I108" s="161"/>
      <c r="J108" s="61"/>
      <c r="K108" s="61"/>
      <c r="L108" s="59"/>
      <c r="M108" s="205"/>
      <c r="N108" s="40"/>
      <c r="O108" s="40"/>
      <c r="P108" s="40"/>
      <c r="Q108" s="40"/>
      <c r="R108" s="40"/>
      <c r="S108" s="40"/>
      <c r="T108" s="76"/>
      <c r="AT108" s="22" t="s">
        <v>151</v>
      </c>
      <c r="AU108" s="22" t="s">
        <v>85</v>
      </c>
    </row>
    <row r="109" spans="2:65" s="11" customFormat="1">
      <c r="B109" s="206"/>
      <c r="C109" s="207"/>
      <c r="D109" s="208" t="s">
        <v>136</v>
      </c>
      <c r="E109" s="209" t="s">
        <v>24</v>
      </c>
      <c r="F109" s="210" t="s">
        <v>176</v>
      </c>
      <c r="G109" s="207"/>
      <c r="H109" s="211">
        <v>265</v>
      </c>
      <c r="I109" s="212"/>
      <c r="J109" s="207"/>
      <c r="K109" s="207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136</v>
      </c>
      <c r="AU109" s="217" t="s">
        <v>85</v>
      </c>
      <c r="AV109" s="11" t="s">
        <v>85</v>
      </c>
      <c r="AW109" s="11" t="s">
        <v>40</v>
      </c>
      <c r="AX109" s="11" t="s">
        <v>25</v>
      </c>
      <c r="AY109" s="217" t="s">
        <v>126</v>
      </c>
    </row>
    <row r="110" spans="2:65" s="1" customFormat="1" ht="20.45" customHeight="1">
      <c r="B110" s="39"/>
      <c r="C110" s="191" t="s">
        <v>177</v>
      </c>
      <c r="D110" s="191" t="s">
        <v>128</v>
      </c>
      <c r="E110" s="192" t="s">
        <v>178</v>
      </c>
      <c r="F110" s="193" t="s">
        <v>179</v>
      </c>
      <c r="G110" s="194" t="s">
        <v>180</v>
      </c>
      <c r="H110" s="195">
        <v>80</v>
      </c>
      <c r="I110" s="196"/>
      <c r="J110" s="197">
        <f>ROUND(I110*H110,2)</f>
        <v>0</v>
      </c>
      <c r="K110" s="193" t="s">
        <v>141</v>
      </c>
      <c r="L110" s="59"/>
      <c r="M110" s="198" t="s">
        <v>24</v>
      </c>
      <c r="N110" s="199" t="s">
        <v>48</v>
      </c>
      <c r="O110" s="40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2" t="s">
        <v>132</v>
      </c>
      <c r="AT110" s="22" t="s">
        <v>128</v>
      </c>
      <c r="AU110" s="22" t="s">
        <v>85</v>
      </c>
      <c r="AY110" s="22" t="s">
        <v>126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25</v>
      </c>
      <c r="BK110" s="202">
        <f>ROUND(I110*H110,2)</f>
        <v>0</v>
      </c>
      <c r="BL110" s="22" t="s">
        <v>132</v>
      </c>
      <c r="BM110" s="22" t="s">
        <v>181</v>
      </c>
    </row>
    <row r="111" spans="2:65" s="1" customFormat="1" ht="27">
      <c r="B111" s="39"/>
      <c r="C111" s="61"/>
      <c r="D111" s="203" t="s">
        <v>134</v>
      </c>
      <c r="E111" s="61"/>
      <c r="F111" s="204" t="s">
        <v>182</v>
      </c>
      <c r="G111" s="61"/>
      <c r="H111" s="61"/>
      <c r="I111" s="161"/>
      <c r="J111" s="61"/>
      <c r="K111" s="61"/>
      <c r="L111" s="59"/>
      <c r="M111" s="205"/>
      <c r="N111" s="40"/>
      <c r="O111" s="40"/>
      <c r="P111" s="40"/>
      <c r="Q111" s="40"/>
      <c r="R111" s="40"/>
      <c r="S111" s="40"/>
      <c r="T111" s="76"/>
      <c r="AT111" s="22" t="s">
        <v>134</v>
      </c>
      <c r="AU111" s="22" t="s">
        <v>85</v>
      </c>
    </row>
    <row r="112" spans="2:65" s="11" customFormat="1">
      <c r="B112" s="206"/>
      <c r="C112" s="207"/>
      <c r="D112" s="208" t="s">
        <v>136</v>
      </c>
      <c r="E112" s="209" t="s">
        <v>24</v>
      </c>
      <c r="F112" s="210" t="s">
        <v>183</v>
      </c>
      <c r="G112" s="207"/>
      <c r="H112" s="211">
        <v>80</v>
      </c>
      <c r="I112" s="212"/>
      <c r="J112" s="207"/>
      <c r="K112" s="207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136</v>
      </c>
      <c r="AU112" s="217" t="s">
        <v>85</v>
      </c>
      <c r="AV112" s="11" t="s">
        <v>85</v>
      </c>
      <c r="AW112" s="11" t="s">
        <v>40</v>
      </c>
      <c r="AX112" s="11" t="s">
        <v>25</v>
      </c>
      <c r="AY112" s="217" t="s">
        <v>126</v>
      </c>
    </row>
    <row r="113" spans="2:65" s="1" customFormat="1" ht="20.45" customHeight="1">
      <c r="B113" s="39"/>
      <c r="C113" s="220" t="s">
        <v>184</v>
      </c>
      <c r="D113" s="220" t="s">
        <v>185</v>
      </c>
      <c r="E113" s="221" t="s">
        <v>186</v>
      </c>
      <c r="F113" s="222" t="s">
        <v>187</v>
      </c>
      <c r="G113" s="223" t="s">
        <v>188</v>
      </c>
      <c r="H113" s="224">
        <v>1.6479999999999999</v>
      </c>
      <c r="I113" s="225"/>
      <c r="J113" s="226">
        <f>ROUND(I113*H113,2)</f>
        <v>0</v>
      </c>
      <c r="K113" s="222" t="s">
        <v>141</v>
      </c>
      <c r="L113" s="227"/>
      <c r="M113" s="228" t="s">
        <v>24</v>
      </c>
      <c r="N113" s="229" t="s">
        <v>48</v>
      </c>
      <c r="O113" s="40"/>
      <c r="P113" s="200">
        <f>O113*H113</f>
        <v>0</v>
      </c>
      <c r="Q113" s="200">
        <v>1E-3</v>
      </c>
      <c r="R113" s="200">
        <f>Q113*H113</f>
        <v>1.6479999999999999E-3</v>
      </c>
      <c r="S113" s="200">
        <v>0</v>
      </c>
      <c r="T113" s="201">
        <f>S113*H113</f>
        <v>0</v>
      </c>
      <c r="AR113" s="22" t="s">
        <v>177</v>
      </c>
      <c r="AT113" s="22" t="s">
        <v>185</v>
      </c>
      <c r="AU113" s="22" t="s">
        <v>85</v>
      </c>
      <c r="AY113" s="22" t="s">
        <v>126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25</v>
      </c>
      <c r="BK113" s="202">
        <f>ROUND(I113*H113,2)</f>
        <v>0</v>
      </c>
      <c r="BL113" s="22" t="s">
        <v>132</v>
      </c>
      <c r="BM113" s="22" t="s">
        <v>189</v>
      </c>
    </row>
    <row r="114" spans="2:65" s="1" customFormat="1">
      <c r="B114" s="39"/>
      <c r="C114" s="61"/>
      <c r="D114" s="203" t="s">
        <v>134</v>
      </c>
      <c r="E114" s="61"/>
      <c r="F114" s="204" t="s">
        <v>187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134</v>
      </c>
      <c r="AU114" s="22" t="s">
        <v>85</v>
      </c>
    </row>
    <row r="115" spans="2:65" s="11" customFormat="1">
      <c r="B115" s="206"/>
      <c r="C115" s="207"/>
      <c r="D115" s="203" t="s">
        <v>136</v>
      </c>
      <c r="E115" s="230" t="s">
        <v>24</v>
      </c>
      <c r="F115" s="231" t="s">
        <v>190</v>
      </c>
      <c r="G115" s="207"/>
      <c r="H115" s="232">
        <v>1.6479999999999999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136</v>
      </c>
      <c r="AU115" s="217" t="s">
        <v>85</v>
      </c>
      <c r="AV115" s="11" t="s">
        <v>85</v>
      </c>
      <c r="AW115" s="11" t="s">
        <v>40</v>
      </c>
      <c r="AX115" s="11" t="s">
        <v>25</v>
      </c>
      <c r="AY115" s="217" t="s">
        <v>126</v>
      </c>
    </row>
    <row r="116" spans="2:65" s="10" customFormat="1" ht="29.85" customHeight="1">
      <c r="B116" s="174"/>
      <c r="C116" s="175"/>
      <c r="D116" s="188" t="s">
        <v>76</v>
      </c>
      <c r="E116" s="189" t="s">
        <v>145</v>
      </c>
      <c r="F116" s="189" t="s">
        <v>191</v>
      </c>
      <c r="G116" s="175"/>
      <c r="H116" s="175"/>
      <c r="I116" s="178"/>
      <c r="J116" s="190">
        <f>BK116</f>
        <v>0</v>
      </c>
      <c r="K116" s="175"/>
      <c r="L116" s="180"/>
      <c r="M116" s="181"/>
      <c r="N116" s="182"/>
      <c r="O116" s="182"/>
      <c r="P116" s="183">
        <f>SUM(P117:P121)</f>
        <v>0</v>
      </c>
      <c r="Q116" s="182"/>
      <c r="R116" s="183">
        <f>SUM(R117:R121)</f>
        <v>34.017048300000006</v>
      </c>
      <c r="S116" s="182"/>
      <c r="T116" s="184">
        <f>SUM(T117:T121)</f>
        <v>0</v>
      </c>
      <c r="AR116" s="185" t="s">
        <v>25</v>
      </c>
      <c r="AT116" s="186" t="s">
        <v>76</v>
      </c>
      <c r="AU116" s="186" t="s">
        <v>25</v>
      </c>
      <c r="AY116" s="185" t="s">
        <v>126</v>
      </c>
      <c r="BK116" s="187">
        <f>SUM(BK117:BK121)</f>
        <v>0</v>
      </c>
    </row>
    <row r="117" spans="2:65" s="1" customFormat="1" ht="20.45" customHeight="1">
      <c r="B117" s="39"/>
      <c r="C117" s="191" t="s">
        <v>30</v>
      </c>
      <c r="D117" s="191" t="s">
        <v>128</v>
      </c>
      <c r="E117" s="192" t="s">
        <v>192</v>
      </c>
      <c r="F117" s="193" t="s">
        <v>193</v>
      </c>
      <c r="G117" s="194" t="s">
        <v>140</v>
      </c>
      <c r="H117" s="195">
        <v>8.8510000000000009</v>
      </c>
      <c r="I117" s="196"/>
      <c r="J117" s="197">
        <f>ROUND(I117*H117,2)</f>
        <v>0</v>
      </c>
      <c r="K117" s="193" t="s">
        <v>141</v>
      </c>
      <c r="L117" s="59"/>
      <c r="M117" s="198" t="s">
        <v>24</v>
      </c>
      <c r="N117" s="199" t="s">
        <v>48</v>
      </c>
      <c r="O117" s="40"/>
      <c r="P117" s="200">
        <f>O117*H117</f>
        <v>0</v>
      </c>
      <c r="Q117" s="200">
        <v>3.8433000000000002</v>
      </c>
      <c r="R117" s="200">
        <f>Q117*H117</f>
        <v>34.017048300000006</v>
      </c>
      <c r="S117" s="200">
        <v>0</v>
      </c>
      <c r="T117" s="201">
        <f>S117*H117</f>
        <v>0</v>
      </c>
      <c r="AR117" s="22" t="s">
        <v>132</v>
      </c>
      <c r="AT117" s="22" t="s">
        <v>128</v>
      </c>
      <c r="AU117" s="22" t="s">
        <v>85</v>
      </c>
      <c r="AY117" s="22" t="s">
        <v>126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25</v>
      </c>
      <c r="BK117" s="202">
        <f>ROUND(I117*H117,2)</f>
        <v>0</v>
      </c>
      <c r="BL117" s="22" t="s">
        <v>132</v>
      </c>
      <c r="BM117" s="22" t="s">
        <v>194</v>
      </c>
    </row>
    <row r="118" spans="2:65" s="1" customFormat="1" ht="67.5">
      <c r="B118" s="39"/>
      <c r="C118" s="61"/>
      <c r="D118" s="203" t="s">
        <v>134</v>
      </c>
      <c r="E118" s="61"/>
      <c r="F118" s="204" t="s">
        <v>195</v>
      </c>
      <c r="G118" s="61"/>
      <c r="H118" s="61"/>
      <c r="I118" s="161"/>
      <c r="J118" s="61"/>
      <c r="K118" s="61"/>
      <c r="L118" s="59"/>
      <c r="M118" s="205"/>
      <c r="N118" s="40"/>
      <c r="O118" s="40"/>
      <c r="P118" s="40"/>
      <c r="Q118" s="40"/>
      <c r="R118" s="40"/>
      <c r="S118" s="40"/>
      <c r="T118" s="76"/>
      <c r="AT118" s="22" t="s">
        <v>134</v>
      </c>
      <c r="AU118" s="22" t="s">
        <v>85</v>
      </c>
    </row>
    <row r="119" spans="2:65" s="1" customFormat="1" ht="27">
      <c r="B119" s="39"/>
      <c r="C119" s="61"/>
      <c r="D119" s="203" t="s">
        <v>151</v>
      </c>
      <c r="E119" s="61"/>
      <c r="F119" s="218" t="s">
        <v>196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151</v>
      </c>
      <c r="AU119" s="22" t="s">
        <v>85</v>
      </c>
    </row>
    <row r="120" spans="2:65" s="11" customFormat="1" ht="27">
      <c r="B120" s="206"/>
      <c r="C120" s="207"/>
      <c r="D120" s="203" t="s">
        <v>136</v>
      </c>
      <c r="E120" s="230" t="s">
        <v>24</v>
      </c>
      <c r="F120" s="231" t="s">
        <v>197</v>
      </c>
      <c r="G120" s="207"/>
      <c r="H120" s="232">
        <v>3.89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136</v>
      </c>
      <c r="AU120" s="217" t="s">
        <v>85</v>
      </c>
      <c r="AV120" s="11" t="s">
        <v>85</v>
      </c>
      <c r="AW120" s="11" t="s">
        <v>40</v>
      </c>
      <c r="AX120" s="11" t="s">
        <v>77</v>
      </c>
      <c r="AY120" s="217" t="s">
        <v>126</v>
      </c>
    </row>
    <row r="121" spans="2:65" s="11" customFormat="1" ht="27">
      <c r="B121" s="206"/>
      <c r="C121" s="207"/>
      <c r="D121" s="203" t="s">
        <v>136</v>
      </c>
      <c r="E121" s="230" t="s">
        <v>24</v>
      </c>
      <c r="F121" s="231" t="s">
        <v>198</v>
      </c>
      <c r="G121" s="207"/>
      <c r="H121" s="232">
        <v>4.9610000000000003</v>
      </c>
      <c r="I121" s="212"/>
      <c r="J121" s="207"/>
      <c r="K121" s="207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136</v>
      </c>
      <c r="AU121" s="217" t="s">
        <v>85</v>
      </c>
      <c r="AV121" s="11" t="s">
        <v>85</v>
      </c>
      <c r="AW121" s="11" t="s">
        <v>40</v>
      </c>
      <c r="AX121" s="11" t="s">
        <v>77</v>
      </c>
      <c r="AY121" s="217" t="s">
        <v>126</v>
      </c>
    </row>
    <row r="122" spans="2:65" s="10" customFormat="1" ht="29.85" customHeight="1">
      <c r="B122" s="174"/>
      <c r="C122" s="175"/>
      <c r="D122" s="188" t="s">
        <v>76</v>
      </c>
      <c r="E122" s="189" t="s">
        <v>132</v>
      </c>
      <c r="F122" s="189" t="s">
        <v>199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SUM(P123:P133)</f>
        <v>0</v>
      </c>
      <c r="Q122" s="182"/>
      <c r="R122" s="183">
        <f>SUM(R123:R133)</f>
        <v>110.79492204</v>
      </c>
      <c r="S122" s="182"/>
      <c r="T122" s="184">
        <f>SUM(T123:T133)</f>
        <v>0</v>
      </c>
      <c r="AR122" s="185" t="s">
        <v>25</v>
      </c>
      <c r="AT122" s="186" t="s">
        <v>76</v>
      </c>
      <c r="AU122" s="186" t="s">
        <v>25</v>
      </c>
      <c r="AY122" s="185" t="s">
        <v>126</v>
      </c>
      <c r="BK122" s="187">
        <f>SUM(BK123:BK133)</f>
        <v>0</v>
      </c>
    </row>
    <row r="123" spans="2:65" s="1" customFormat="1" ht="28.9" customHeight="1">
      <c r="B123" s="39"/>
      <c r="C123" s="191" t="s">
        <v>200</v>
      </c>
      <c r="D123" s="191" t="s">
        <v>128</v>
      </c>
      <c r="E123" s="192" t="s">
        <v>201</v>
      </c>
      <c r="F123" s="193" t="s">
        <v>202</v>
      </c>
      <c r="G123" s="194" t="s">
        <v>180</v>
      </c>
      <c r="H123" s="195">
        <v>230.34</v>
      </c>
      <c r="I123" s="196"/>
      <c r="J123" s="197">
        <f>ROUND(I123*H123,2)</f>
        <v>0</v>
      </c>
      <c r="K123" s="193" t="s">
        <v>141</v>
      </c>
      <c r="L123" s="59"/>
      <c r="M123" s="198" t="s">
        <v>24</v>
      </c>
      <c r="N123" s="199" t="s">
        <v>48</v>
      </c>
      <c r="O123" s="40"/>
      <c r="P123" s="200">
        <f>O123*H123</f>
        <v>0</v>
      </c>
      <c r="Q123" s="200">
        <v>0.38257000000000002</v>
      </c>
      <c r="R123" s="200">
        <f>Q123*H123</f>
        <v>88.121173800000008</v>
      </c>
      <c r="S123" s="200">
        <v>0</v>
      </c>
      <c r="T123" s="201">
        <f>S123*H123</f>
        <v>0</v>
      </c>
      <c r="AR123" s="22" t="s">
        <v>132</v>
      </c>
      <c r="AT123" s="22" t="s">
        <v>128</v>
      </c>
      <c r="AU123" s="22" t="s">
        <v>85</v>
      </c>
      <c r="AY123" s="22" t="s">
        <v>126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25</v>
      </c>
      <c r="BK123" s="202">
        <f>ROUND(I123*H123,2)</f>
        <v>0</v>
      </c>
      <c r="BL123" s="22" t="s">
        <v>132</v>
      </c>
      <c r="BM123" s="22" t="s">
        <v>203</v>
      </c>
    </row>
    <row r="124" spans="2:65" s="1" customFormat="1" ht="27">
      <c r="B124" s="39"/>
      <c r="C124" s="61"/>
      <c r="D124" s="203" t="s">
        <v>134</v>
      </c>
      <c r="E124" s="61"/>
      <c r="F124" s="204" t="s">
        <v>204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134</v>
      </c>
      <c r="AU124" s="22" t="s">
        <v>85</v>
      </c>
    </row>
    <row r="125" spans="2:65" s="1" customFormat="1" ht="27">
      <c r="B125" s="39"/>
      <c r="C125" s="61"/>
      <c r="D125" s="203" t="s">
        <v>151</v>
      </c>
      <c r="E125" s="61"/>
      <c r="F125" s="218" t="s">
        <v>205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151</v>
      </c>
      <c r="AU125" s="22" t="s">
        <v>85</v>
      </c>
    </row>
    <row r="126" spans="2:65" s="11" customFormat="1">
      <c r="B126" s="206"/>
      <c r="C126" s="207"/>
      <c r="D126" s="208" t="s">
        <v>136</v>
      </c>
      <c r="E126" s="209" t="s">
        <v>24</v>
      </c>
      <c r="F126" s="210" t="s">
        <v>206</v>
      </c>
      <c r="G126" s="207"/>
      <c r="H126" s="211">
        <v>230.34</v>
      </c>
      <c r="I126" s="212"/>
      <c r="J126" s="207"/>
      <c r="K126" s="207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136</v>
      </c>
      <c r="AU126" s="217" t="s">
        <v>85</v>
      </c>
      <c r="AV126" s="11" t="s">
        <v>85</v>
      </c>
      <c r="AW126" s="11" t="s">
        <v>40</v>
      </c>
      <c r="AX126" s="11" t="s">
        <v>25</v>
      </c>
      <c r="AY126" s="217" t="s">
        <v>126</v>
      </c>
    </row>
    <row r="127" spans="2:65" s="1" customFormat="1" ht="20.45" customHeight="1">
      <c r="B127" s="39"/>
      <c r="C127" s="191" t="s">
        <v>207</v>
      </c>
      <c r="D127" s="191" t="s">
        <v>128</v>
      </c>
      <c r="E127" s="192" t="s">
        <v>208</v>
      </c>
      <c r="F127" s="193" t="s">
        <v>209</v>
      </c>
      <c r="G127" s="194" t="s">
        <v>180</v>
      </c>
      <c r="H127" s="195">
        <v>207.30600000000001</v>
      </c>
      <c r="I127" s="196"/>
      <c r="J127" s="197">
        <f>ROUND(I127*H127,2)</f>
        <v>0</v>
      </c>
      <c r="K127" s="193" t="s">
        <v>24</v>
      </c>
      <c r="L127" s="59"/>
      <c r="M127" s="198" t="s">
        <v>24</v>
      </c>
      <c r="N127" s="199" t="s">
        <v>48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132</v>
      </c>
      <c r="AT127" s="22" t="s">
        <v>128</v>
      </c>
      <c r="AU127" s="22" t="s">
        <v>85</v>
      </c>
      <c r="AY127" s="22" t="s">
        <v>126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25</v>
      </c>
      <c r="BK127" s="202">
        <f>ROUND(I127*H127,2)</f>
        <v>0</v>
      </c>
      <c r="BL127" s="22" t="s">
        <v>132</v>
      </c>
      <c r="BM127" s="22" t="s">
        <v>210</v>
      </c>
    </row>
    <row r="128" spans="2:65" s="1" customFormat="1">
      <c r="B128" s="39"/>
      <c r="C128" s="61"/>
      <c r="D128" s="203" t="s">
        <v>134</v>
      </c>
      <c r="E128" s="61"/>
      <c r="F128" s="204" t="s">
        <v>211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134</v>
      </c>
      <c r="AU128" s="22" t="s">
        <v>85</v>
      </c>
    </row>
    <row r="129" spans="2:65" s="11" customFormat="1" ht="27">
      <c r="B129" s="206"/>
      <c r="C129" s="207"/>
      <c r="D129" s="208" t="s">
        <v>136</v>
      </c>
      <c r="E129" s="209" t="s">
        <v>24</v>
      </c>
      <c r="F129" s="210" t="s">
        <v>212</v>
      </c>
      <c r="G129" s="207"/>
      <c r="H129" s="211">
        <v>207.30600000000001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136</v>
      </c>
      <c r="AU129" s="217" t="s">
        <v>85</v>
      </c>
      <c r="AV129" s="11" t="s">
        <v>85</v>
      </c>
      <c r="AW129" s="11" t="s">
        <v>40</v>
      </c>
      <c r="AX129" s="11" t="s">
        <v>77</v>
      </c>
      <c r="AY129" s="217" t="s">
        <v>126</v>
      </c>
    </row>
    <row r="130" spans="2:65" s="1" customFormat="1" ht="28.9" customHeight="1">
      <c r="B130" s="39"/>
      <c r="C130" s="191" t="s">
        <v>213</v>
      </c>
      <c r="D130" s="191" t="s">
        <v>128</v>
      </c>
      <c r="E130" s="192" t="s">
        <v>214</v>
      </c>
      <c r="F130" s="193" t="s">
        <v>215</v>
      </c>
      <c r="G130" s="194" t="s">
        <v>180</v>
      </c>
      <c r="H130" s="195">
        <v>23.033999999999999</v>
      </c>
      <c r="I130" s="196"/>
      <c r="J130" s="197">
        <f>ROUND(I130*H130,2)</f>
        <v>0</v>
      </c>
      <c r="K130" s="193" t="s">
        <v>141</v>
      </c>
      <c r="L130" s="59"/>
      <c r="M130" s="198" t="s">
        <v>24</v>
      </c>
      <c r="N130" s="199" t="s">
        <v>48</v>
      </c>
      <c r="O130" s="40"/>
      <c r="P130" s="200">
        <f>O130*H130</f>
        <v>0</v>
      </c>
      <c r="Q130" s="200">
        <v>0.98436000000000001</v>
      </c>
      <c r="R130" s="200">
        <f>Q130*H130</f>
        <v>22.673748239999998</v>
      </c>
      <c r="S130" s="200">
        <v>0</v>
      </c>
      <c r="T130" s="201">
        <f>S130*H130</f>
        <v>0</v>
      </c>
      <c r="AR130" s="22" t="s">
        <v>132</v>
      </c>
      <c r="AT130" s="22" t="s">
        <v>128</v>
      </c>
      <c r="AU130" s="22" t="s">
        <v>85</v>
      </c>
      <c r="AY130" s="22" t="s">
        <v>126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25</v>
      </c>
      <c r="BK130" s="202">
        <f>ROUND(I130*H130,2)</f>
        <v>0</v>
      </c>
      <c r="BL130" s="22" t="s">
        <v>132</v>
      </c>
      <c r="BM130" s="22" t="s">
        <v>216</v>
      </c>
    </row>
    <row r="131" spans="2:65" s="1" customFormat="1" ht="40.5">
      <c r="B131" s="39"/>
      <c r="C131" s="61"/>
      <c r="D131" s="203" t="s">
        <v>134</v>
      </c>
      <c r="E131" s="61"/>
      <c r="F131" s="204" t="s">
        <v>217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134</v>
      </c>
      <c r="AU131" s="22" t="s">
        <v>85</v>
      </c>
    </row>
    <row r="132" spans="2:65" s="1" customFormat="1" ht="54">
      <c r="B132" s="39"/>
      <c r="C132" s="61"/>
      <c r="D132" s="203" t="s">
        <v>151</v>
      </c>
      <c r="E132" s="61"/>
      <c r="F132" s="218" t="s">
        <v>218</v>
      </c>
      <c r="G132" s="61"/>
      <c r="H132" s="61"/>
      <c r="I132" s="161"/>
      <c r="J132" s="61"/>
      <c r="K132" s="61"/>
      <c r="L132" s="59"/>
      <c r="M132" s="205"/>
      <c r="N132" s="40"/>
      <c r="O132" s="40"/>
      <c r="P132" s="40"/>
      <c r="Q132" s="40"/>
      <c r="R132" s="40"/>
      <c r="S132" s="40"/>
      <c r="T132" s="76"/>
      <c r="AT132" s="22" t="s">
        <v>151</v>
      </c>
      <c r="AU132" s="22" t="s">
        <v>85</v>
      </c>
    </row>
    <row r="133" spans="2:65" s="11" customFormat="1">
      <c r="B133" s="206"/>
      <c r="C133" s="207"/>
      <c r="D133" s="203" t="s">
        <v>136</v>
      </c>
      <c r="E133" s="230" t="s">
        <v>24</v>
      </c>
      <c r="F133" s="231" t="s">
        <v>219</v>
      </c>
      <c r="G133" s="207"/>
      <c r="H133" s="232">
        <v>23.033999999999999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136</v>
      </c>
      <c r="AU133" s="217" t="s">
        <v>85</v>
      </c>
      <c r="AV133" s="11" t="s">
        <v>85</v>
      </c>
      <c r="AW133" s="11" t="s">
        <v>40</v>
      </c>
      <c r="AX133" s="11" t="s">
        <v>25</v>
      </c>
      <c r="AY133" s="217" t="s">
        <v>126</v>
      </c>
    </row>
    <row r="134" spans="2:65" s="10" customFormat="1" ht="29.85" customHeight="1">
      <c r="B134" s="174"/>
      <c r="C134" s="175"/>
      <c r="D134" s="188" t="s">
        <v>76</v>
      </c>
      <c r="E134" s="189" t="s">
        <v>166</v>
      </c>
      <c r="F134" s="189" t="s">
        <v>220</v>
      </c>
      <c r="G134" s="175"/>
      <c r="H134" s="175"/>
      <c r="I134" s="178"/>
      <c r="J134" s="190">
        <f>BK134</f>
        <v>0</v>
      </c>
      <c r="K134" s="175"/>
      <c r="L134" s="180"/>
      <c r="M134" s="181"/>
      <c r="N134" s="182"/>
      <c r="O134" s="182"/>
      <c r="P134" s="183">
        <f>SUM(P135:P148)</f>
        <v>0</v>
      </c>
      <c r="Q134" s="182"/>
      <c r="R134" s="183">
        <f>SUM(R135:R148)</f>
        <v>13.907831999999999</v>
      </c>
      <c r="S134" s="182"/>
      <c r="T134" s="184">
        <f>SUM(T135:T148)</f>
        <v>0</v>
      </c>
      <c r="AR134" s="185" t="s">
        <v>25</v>
      </c>
      <c r="AT134" s="186" t="s">
        <v>76</v>
      </c>
      <c r="AU134" s="186" t="s">
        <v>25</v>
      </c>
      <c r="AY134" s="185" t="s">
        <v>126</v>
      </c>
      <c r="BK134" s="187">
        <f>SUM(BK135:BK148)</f>
        <v>0</v>
      </c>
    </row>
    <row r="135" spans="2:65" s="1" customFormat="1" ht="28.9" customHeight="1">
      <c r="B135" s="39"/>
      <c r="C135" s="191" t="s">
        <v>221</v>
      </c>
      <c r="D135" s="191" t="s">
        <v>128</v>
      </c>
      <c r="E135" s="192" t="s">
        <v>222</v>
      </c>
      <c r="F135" s="193" t="s">
        <v>223</v>
      </c>
      <c r="G135" s="194" t="s">
        <v>180</v>
      </c>
      <c r="H135" s="195">
        <v>153.68</v>
      </c>
      <c r="I135" s="196"/>
      <c r="J135" s="197">
        <f>ROUND(I135*H135,2)</f>
        <v>0</v>
      </c>
      <c r="K135" s="193" t="s">
        <v>141</v>
      </c>
      <c r="L135" s="59"/>
      <c r="M135" s="198" t="s">
        <v>24</v>
      </c>
      <c r="N135" s="199" t="s">
        <v>48</v>
      </c>
      <c r="O135" s="40"/>
      <c r="P135" s="200">
        <f>O135*H135</f>
        <v>0</v>
      </c>
      <c r="Q135" s="200">
        <v>3.9899999999999998E-2</v>
      </c>
      <c r="R135" s="200">
        <f>Q135*H135</f>
        <v>6.1318320000000002</v>
      </c>
      <c r="S135" s="200">
        <v>0</v>
      </c>
      <c r="T135" s="201">
        <f>S135*H135</f>
        <v>0</v>
      </c>
      <c r="AR135" s="22" t="s">
        <v>132</v>
      </c>
      <c r="AT135" s="22" t="s">
        <v>128</v>
      </c>
      <c r="AU135" s="22" t="s">
        <v>85</v>
      </c>
      <c r="AY135" s="22" t="s">
        <v>126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25</v>
      </c>
      <c r="BK135" s="202">
        <f>ROUND(I135*H135,2)</f>
        <v>0</v>
      </c>
      <c r="BL135" s="22" t="s">
        <v>132</v>
      </c>
      <c r="BM135" s="22" t="s">
        <v>224</v>
      </c>
    </row>
    <row r="136" spans="2:65" s="1" customFormat="1" ht="40.5">
      <c r="B136" s="39"/>
      <c r="C136" s="61"/>
      <c r="D136" s="203" t="s">
        <v>134</v>
      </c>
      <c r="E136" s="61"/>
      <c r="F136" s="204" t="s">
        <v>225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134</v>
      </c>
      <c r="AU136" s="22" t="s">
        <v>85</v>
      </c>
    </row>
    <row r="137" spans="2:65" s="1" customFormat="1" ht="40.5">
      <c r="B137" s="39"/>
      <c r="C137" s="61"/>
      <c r="D137" s="203" t="s">
        <v>151</v>
      </c>
      <c r="E137" s="61"/>
      <c r="F137" s="218" t="s">
        <v>226</v>
      </c>
      <c r="G137" s="61"/>
      <c r="H137" s="61"/>
      <c r="I137" s="161"/>
      <c r="J137" s="61"/>
      <c r="K137" s="61"/>
      <c r="L137" s="59"/>
      <c r="M137" s="205"/>
      <c r="N137" s="40"/>
      <c r="O137" s="40"/>
      <c r="P137" s="40"/>
      <c r="Q137" s="40"/>
      <c r="R137" s="40"/>
      <c r="S137" s="40"/>
      <c r="T137" s="76"/>
      <c r="AT137" s="22" t="s">
        <v>151</v>
      </c>
      <c r="AU137" s="22" t="s">
        <v>85</v>
      </c>
    </row>
    <row r="138" spans="2:65" s="11" customFormat="1">
      <c r="B138" s="206"/>
      <c r="C138" s="207"/>
      <c r="D138" s="203" t="s">
        <v>136</v>
      </c>
      <c r="E138" s="230" t="s">
        <v>24</v>
      </c>
      <c r="F138" s="231" t="s">
        <v>227</v>
      </c>
      <c r="G138" s="207"/>
      <c r="H138" s="232">
        <v>99.22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136</v>
      </c>
      <c r="AU138" s="217" t="s">
        <v>85</v>
      </c>
      <c r="AV138" s="11" t="s">
        <v>85</v>
      </c>
      <c r="AW138" s="11" t="s">
        <v>40</v>
      </c>
      <c r="AX138" s="11" t="s">
        <v>77</v>
      </c>
      <c r="AY138" s="217" t="s">
        <v>126</v>
      </c>
    </row>
    <row r="139" spans="2:65" s="11" customFormat="1">
      <c r="B139" s="206"/>
      <c r="C139" s="207"/>
      <c r="D139" s="208" t="s">
        <v>136</v>
      </c>
      <c r="E139" s="209" t="s">
        <v>24</v>
      </c>
      <c r="F139" s="210" t="s">
        <v>228</v>
      </c>
      <c r="G139" s="207"/>
      <c r="H139" s="211">
        <v>54.46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136</v>
      </c>
      <c r="AU139" s="217" t="s">
        <v>85</v>
      </c>
      <c r="AV139" s="11" t="s">
        <v>85</v>
      </c>
      <c r="AW139" s="11" t="s">
        <v>40</v>
      </c>
      <c r="AX139" s="11" t="s">
        <v>77</v>
      </c>
      <c r="AY139" s="217" t="s">
        <v>126</v>
      </c>
    </row>
    <row r="140" spans="2:65" s="1" customFormat="1" ht="20.45" customHeight="1">
      <c r="B140" s="39"/>
      <c r="C140" s="191" t="s">
        <v>10</v>
      </c>
      <c r="D140" s="191" t="s">
        <v>128</v>
      </c>
      <c r="E140" s="192" t="s">
        <v>229</v>
      </c>
      <c r="F140" s="193" t="s">
        <v>230</v>
      </c>
      <c r="G140" s="194" t="s">
        <v>180</v>
      </c>
      <c r="H140" s="195">
        <v>920</v>
      </c>
      <c r="I140" s="196"/>
      <c r="J140" s="197">
        <f>ROUND(I140*H140,2)</f>
        <v>0</v>
      </c>
      <c r="K140" s="193" t="s">
        <v>141</v>
      </c>
      <c r="L140" s="59"/>
      <c r="M140" s="198" t="s">
        <v>24</v>
      </c>
      <c r="N140" s="199" t="s">
        <v>48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132</v>
      </c>
      <c r="AT140" s="22" t="s">
        <v>128</v>
      </c>
      <c r="AU140" s="22" t="s">
        <v>85</v>
      </c>
      <c r="AY140" s="22" t="s">
        <v>126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25</v>
      </c>
      <c r="BK140" s="202">
        <f>ROUND(I140*H140,2)</f>
        <v>0</v>
      </c>
      <c r="BL140" s="22" t="s">
        <v>132</v>
      </c>
      <c r="BM140" s="22" t="s">
        <v>231</v>
      </c>
    </row>
    <row r="141" spans="2:65" s="1" customFormat="1">
      <c r="B141" s="39"/>
      <c r="C141" s="61"/>
      <c r="D141" s="203" t="s">
        <v>134</v>
      </c>
      <c r="E141" s="61"/>
      <c r="F141" s="204" t="s">
        <v>232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134</v>
      </c>
      <c r="AU141" s="22" t="s">
        <v>85</v>
      </c>
    </row>
    <row r="142" spans="2:65" s="1" customFormat="1" ht="27">
      <c r="B142" s="39"/>
      <c r="C142" s="61"/>
      <c r="D142" s="203" t="s">
        <v>151</v>
      </c>
      <c r="E142" s="61"/>
      <c r="F142" s="218" t="s">
        <v>233</v>
      </c>
      <c r="G142" s="61"/>
      <c r="H142" s="61"/>
      <c r="I142" s="161"/>
      <c r="J142" s="61"/>
      <c r="K142" s="61"/>
      <c r="L142" s="59"/>
      <c r="M142" s="205"/>
      <c r="N142" s="40"/>
      <c r="O142" s="40"/>
      <c r="P142" s="40"/>
      <c r="Q142" s="40"/>
      <c r="R142" s="40"/>
      <c r="S142" s="40"/>
      <c r="T142" s="76"/>
      <c r="AT142" s="22" t="s">
        <v>151</v>
      </c>
      <c r="AU142" s="22" t="s">
        <v>85</v>
      </c>
    </row>
    <row r="143" spans="2:65" s="11" customFormat="1">
      <c r="B143" s="206"/>
      <c r="C143" s="207"/>
      <c r="D143" s="208" t="s">
        <v>136</v>
      </c>
      <c r="E143" s="209" t="s">
        <v>24</v>
      </c>
      <c r="F143" s="210" t="s">
        <v>234</v>
      </c>
      <c r="G143" s="207"/>
      <c r="H143" s="211">
        <v>920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136</v>
      </c>
      <c r="AU143" s="217" t="s">
        <v>85</v>
      </c>
      <c r="AV143" s="11" t="s">
        <v>85</v>
      </c>
      <c r="AW143" s="11" t="s">
        <v>40</v>
      </c>
      <c r="AX143" s="11" t="s">
        <v>25</v>
      </c>
      <c r="AY143" s="217" t="s">
        <v>126</v>
      </c>
    </row>
    <row r="144" spans="2:65" s="1" customFormat="1" ht="28.9" customHeight="1">
      <c r="B144" s="39"/>
      <c r="C144" s="191" t="s">
        <v>235</v>
      </c>
      <c r="D144" s="191" t="s">
        <v>128</v>
      </c>
      <c r="E144" s="192" t="s">
        <v>236</v>
      </c>
      <c r="F144" s="193" t="s">
        <v>237</v>
      </c>
      <c r="G144" s="194" t="s">
        <v>180</v>
      </c>
      <c r="H144" s="195">
        <v>324</v>
      </c>
      <c r="I144" s="196"/>
      <c r="J144" s="197">
        <f>ROUND(I144*H144,2)</f>
        <v>0</v>
      </c>
      <c r="K144" s="193" t="s">
        <v>141</v>
      </c>
      <c r="L144" s="59"/>
      <c r="M144" s="198" t="s">
        <v>24</v>
      </c>
      <c r="N144" s="199" t="s">
        <v>48</v>
      </c>
      <c r="O144" s="40"/>
      <c r="P144" s="200">
        <f>O144*H144</f>
        <v>0</v>
      </c>
      <c r="Q144" s="200">
        <v>2.4E-2</v>
      </c>
      <c r="R144" s="200">
        <f>Q144*H144</f>
        <v>7.7759999999999998</v>
      </c>
      <c r="S144" s="200">
        <v>0</v>
      </c>
      <c r="T144" s="201">
        <f>S144*H144</f>
        <v>0</v>
      </c>
      <c r="AR144" s="22" t="s">
        <v>132</v>
      </c>
      <c r="AT144" s="22" t="s">
        <v>128</v>
      </c>
      <c r="AU144" s="22" t="s">
        <v>85</v>
      </c>
      <c r="AY144" s="22" t="s">
        <v>126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25</v>
      </c>
      <c r="BK144" s="202">
        <f>ROUND(I144*H144,2)</f>
        <v>0</v>
      </c>
      <c r="BL144" s="22" t="s">
        <v>132</v>
      </c>
      <c r="BM144" s="22" t="s">
        <v>238</v>
      </c>
    </row>
    <row r="145" spans="2:65" s="1" customFormat="1" ht="27">
      <c r="B145" s="39"/>
      <c r="C145" s="61"/>
      <c r="D145" s="203" t="s">
        <v>134</v>
      </c>
      <c r="E145" s="61"/>
      <c r="F145" s="204" t="s">
        <v>239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134</v>
      </c>
      <c r="AU145" s="22" t="s">
        <v>85</v>
      </c>
    </row>
    <row r="146" spans="2:65" s="1" customFormat="1" ht="40.5">
      <c r="B146" s="39"/>
      <c r="C146" s="61"/>
      <c r="D146" s="203" t="s">
        <v>151</v>
      </c>
      <c r="E146" s="61"/>
      <c r="F146" s="218" t="s">
        <v>226</v>
      </c>
      <c r="G146" s="61"/>
      <c r="H146" s="61"/>
      <c r="I146" s="161"/>
      <c r="J146" s="61"/>
      <c r="K146" s="61"/>
      <c r="L146" s="59"/>
      <c r="M146" s="205"/>
      <c r="N146" s="40"/>
      <c r="O146" s="40"/>
      <c r="P146" s="40"/>
      <c r="Q146" s="40"/>
      <c r="R146" s="40"/>
      <c r="S146" s="40"/>
      <c r="T146" s="76"/>
      <c r="AT146" s="22" t="s">
        <v>151</v>
      </c>
      <c r="AU146" s="22" t="s">
        <v>85</v>
      </c>
    </row>
    <row r="147" spans="2:65" s="11" customFormat="1">
      <c r="B147" s="206"/>
      <c r="C147" s="207"/>
      <c r="D147" s="203" t="s">
        <v>136</v>
      </c>
      <c r="E147" s="230" t="s">
        <v>24</v>
      </c>
      <c r="F147" s="231" t="s">
        <v>240</v>
      </c>
      <c r="G147" s="207"/>
      <c r="H147" s="232">
        <v>279.2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136</v>
      </c>
      <c r="AU147" s="217" t="s">
        <v>85</v>
      </c>
      <c r="AV147" s="11" t="s">
        <v>85</v>
      </c>
      <c r="AW147" s="11" t="s">
        <v>40</v>
      </c>
      <c r="AX147" s="11" t="s">
        <v>77</v>
      </c>
      <c r="AY147" s="217" t="s">
        <v>126</v>
      </c>
    </row>
    <row r="148" spans="2:65" s="11" customFormat="1">
      <c r="B148" s="206"/>
      <c r="C148" s="207"/>
      <c r="D148" s="203" t="s">
        <v>136</v>
      </c>
      <c r="E148" s="230" t="s">
        <v>24</v>
      </c>
      <c r="F148" s="231" t="s">
        <v>241</v>
      </c>
      <c r="G148" s="207"/>
      <c r="H148" s="232">
        <v>44.8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136</v>
      </c>
      <c r="AU148" s="217" t="s">
        <v>85</v>
      </c>
      <c r="AV148" s="11" t="s">
        <v>85</v>
      </c>
      <c r="AW148" s="11" t="s">
        <v>40</v>
      </c>
      <c r="AX148" s="11" t="s">
        <v>77</v>
      </c>
      <c r="AY148" s="217" t="s">
        <v>126</v>
      </c>
    </row>
    <row r="149" spans="2:65" s="10" customFormat="1" ht="29.85" customHeight="1">
      <c r="B149" s="174"/>
      <c r="C149" s="175"/>
      <c r="D149" s="188" t="s">
        <v>76</v>
      </c>
      <c r="E149" s="189" t="s">
        <v>184</v>
      </c>
      <c r="F149" s="189" t="s">
        <v>242</v>
      </c>
      <c r="G149" s="175"/>
      <c r="H149" s="175"/>
      <c r="I149" s="178"/>
      <c r="J149" s="190">
        <f>BK149</f>
        <v>0</v>
      </c>
      <c r="K149" s="175"/>
      <c r="L149" s="180"/>
      <c r="M149" s="181"/>
      <c r="N149" s="182"/>
      <c r="O149" s="182"/>
      <c r="P149" s="183">
        <f>SUM(P150:P169)</f>
        <v>0</v>
      </c>
      <c r="Q149" s="182"/>
      <c r="R149" s="183">
        <f>SUM(R150:R169)</f>
        <v>0.13543991999999999</v>
      </c>
      <c r="S149" s="182"/>
      <c r="T149" s="184">
        <f>SUM(T150:T169)</f>
        <v>284.27503200000001</v>
      </c>
      <c r="AR149" s="185" t="s">
        <v>25</v>
      </c>
      <c r="AT149" s="186" t="s">
        <v>76</v>
      </c>
      <c r="AU149" s="186" t="s">
        <v>25</v>
      </c>
      <c r="AY149" s="185" t="s">
        <v>126</v>
      </c>
      <c r="BK149" s="187">
        <f>SUM(BK150:BK169)</f>
        <v>0</v>
      </c>
    </row>
    <row r="150" spans="2:65" s="1" customFormat="1" ht="28.9" customHeight="1">
      <c r="B150" s="39"/>
      <c r="C150" s="191" t="s">
        <v>243</v>
      </c>
      <c r="D150" s="191" t="s">
        <v>128</v>
      </c>
      <c r="E150" s="192" t="s">
        <v>244</v>
      </c>
      <c r="F150" s="193" t="s">
        <v>245</v>
      </c>
      <c r="G150" s="194" t="s">
        <v>140</v>
      </c>
      <c r="H150" s="195">
        <v>27</v>
      </c>
      <c r="I150" s="196"/>
      <c r="J150" s="197">
        <f>ROUND(I150*H150,2)</f>
        <v>0</v>
      </c>
      <c r="K150" s="193" t="s">
        <v>141</v>
      </c>
      <c r="L150" s="59"/>
      <c r="M150" s="198" t="s">
        <v>24</v>
      </c>
      <c r="N150" s="199" t="s">
        <v>48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1.8</v>
      </c>
      <c r="T150" s="201">
        <f>S150*H150</f>
        <v>48.6</v>
      </c>
      <c r="AR150" s="22" t="s">
        <v>132</v>
      </c>
      <c r="AT150" s="22" t="s">
        <v>128</v>
      </c>
      <c r="AU150" s="22" t="s">
        <v>85</v>
      </c>
      <c r="AY150" s="22" t="s">
        <v>126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25</v>
      </c>
      <c r="BK150" s="202">
        <f>ROUND(I150*H150,2)</f>
        <v>0</v>
      </c>
      <c r="BL150" s="22" t="s">
        <v>132</v>
      </c>
      <c r="BM150" s="22" t="s">
        <v>246</v>
      </c>
    </row>
    <row r="151" spans="2:65" s="1" customFormat="1">
      <c r="B151" s="39"/>
      <c r="C151" s="61"/>
      <c r="D151" s="203" t="s">
        <v>134</v>
      </c>
      <c r="E151" s="61"/>
      <c r="F151" s="204" t="s">
        <v>245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134</v>
      </c>
      <c r="AU151" s="22" t="s">
        <v>85</v>
      </c>
    </row>
    <row r="152" spans="2:65" s="11" customFormat="1">
      <c r="B152" s="206"/>
      <c r="C152" s="207"/>
      <c r="D152" s="208" t="s">
        <v>136</v>
      </c>
      <c r="E152" s="209" t="s">
        <v>24</v>
      </c>
      <c r="F152" s="210" t="s">
        <v>247</v>
      </c>
      <c r="G152" s="207"/>
      <c r="H152" s="211">
        <v>27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136</v>
      </c>
      <c r="AU152" s="217" t="s">
        <v>85</v>
      </c>
      <c r="AV152" s="11" t="s">
        <v>85</v>
      </c>
      <c r="AW152" s="11" t="s">
        <v>40</v>
      </c>
      <c r="AX152" s="11" t="s">
        <v>25</v>
      </c>
      <c r="AY152" s="217" t="s">
        <v>126</v>
      </c>
    </row>
    <row r="153" spans="2:65" s="1" customFormat="1" ht="20.45" customHeight="1">
      <c r="B153" s="39"/>
      <c r="C153" s="191" t="s">
        <v>248</v>
      </c>
      <c r="D153" s="191" t="s">
        <v>128</v>
      </c>
      <c r="E153" s="192" t="s">
        <v>249</v>
      </c>
      <c r="F153" s="193" t="s">
        <v>250</v>
      </c>
      <c r="G153" s="194" t="s">
        <v>180</v>
      </c>
      <c r="H153" s="195">
        <v>276.24</v>
      </c>
      <c r="I153" s="196"/>
      <c r="J153" s="197">
        <f>ROUND(I153*H153,2)</f>
        <v>0</v>
      </c>
      <c r="K153" s="193" t="s">
        <v>141</v>
      </c>
      <c r="L153" s="59"/>
      <c r="M153" s="198" t="s">
        <v>24</v>
      </c>
      <c r="N153" s="199" t="s">
        <v>48</v>
      </c>
      <c r="O153" s="40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2" t="s">
        <v>132</v>
      </c>
      <c r="AT153" s="22" t="s">
        <v>128</v>
      </c>
      <c r="AU153" s="22" t="s">
        <v>85</v>
      </c>
      <c r="AY153" s="22" t="s">
        <v>126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25</v>
      </c>
      <c r="BK153" s="202">
        <f>ROUND(I153*H153,2)</f>
        <v>0</v>
      </c>
      <c r="BL153" s="22" t="s">
        <v>132</v>
      </c>
      <c r="BM153" s="22" t="s">
        <v>251</v>
      </c>
    </row>
    <row r="154" spans="2:65" s="1" customFormat="1" ht="54">
      <c r="B154" s="39"/>
      <c r="C154" s="61"/>
      <c r="D154" s="203" t="s">
        <v>134</v>
      </c>
      <c r="E154" s="61"/>
      <c r="F154" s="204" t="s">
        <v>252</v>
      </c>
      <c r="G154" s="61"/>
      <c r="H154" s="61"/>
      <c r="I154" s="161"/>
      <c r="J154" s="61"/>
      <c r="K154" s="61"/>
      <c r="L154" s="59"/>
      <c r="M154" s="205"/>
      <c r="N154" s="40"/>
      <c r="O154" s="40"/>
      <c r="P154" s="40"/>
      <c r="Q154" s="40"/>
      <c r="R154" s="40"/>
      <c r="S154" s="40"/>
      <c r="T154" s="76"/>
      <c r="AT154" s="22" t="s">
        <v>134</v>
      </c>
      <c r="AU154" s="22" t="s">
        <v>85</v>
      </c>
    </row>
    <row r="155" spans="2:65" s="12" customFormat="1">
      <c r="B155" s="233"/>
      <c r="C155" s="234"/>
      <c r="D155" s="203" t="s">
        <v>136</v>
      </c>
      <c r="E155" s="235" t="s">
        <v>24</v>
      </c>
      <c r="F155" s="236" t="s">
        <v>253</v>
      </c>
      <c r="G155" s="234"/>
      <c r="H155" s="237" t="s">
        <v>24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136</v>
      </c>
      <c r="AU155" s="243" t="s">
        <v>85</v>
      </c>
      <c r="AV155" s="12" t="s">
        <v>25</v>
      </c>
      <c r="AW155" s="12" t="s">
        <v>40</v>
      </c>
      <c r="AX155" s="12" t="s">
        <v>77</v>
      </c>
      <c r="AY155" s="243" t="s">
        <v>126</v>
      </c>
    </row>
    <row r="156" spans="2:65" s="11" customFormat="1">
      <c r="B156" s="206"/>
      <c r="C156" s="207"/>
      <c r="D156" s="203" t="s">
        <v>136</v>
      </c>
      <c r="E156" s="230" t="s">
        <v>24</v>
      </c>
      <c r="F156" s="231" t="s">
        <v>254</v>
      </c>
      <c r="G156" s="207"/>
      <c r="H156" s="232">
        <v>198.44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136</v>
      </c>
      <c r="AU156" s="217" t="s">
        <v>85</v>
      </c>
      <c r="AV156" s="11" t="s">
        <v>85</v>
      </c>
      <c r="AW156" s="11" t="s">
        <v>40</v>
      </c>
      <c r="AX156" s="11" t="s">
        <v>77</v>
      </c>
      <c r="AY156" s="217" t="s">
        <v>126</v>
      </c>
    </row>
    <row r="157" spans="2:65" s="11" customFormat="1">
      <c r="B157" s="206"/>
      <c r="C157" s="207"/>
      <c r="D157" s="203" t="s">
        <v>136</v>
      </c>
      <c r="E157" s="230" t="s">
        <v>24</v>
      </c>
      <c r="F157" s="231" t="s">
        <v>255</v>
      </c>
      <c r="G157" s="207"/>
      <c r="H157" s="232">
        <v>70.8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136</v>
      </c>
      <c r="AU157" s="217" t="s">
        <v>85</v>
      </c>
      <c r="AV157" s="11" t="s">
        <v>85</v>
      </c>
      <c r="AW157" s="11" t="s">
        <v>40</v>
      </c>
      <c r="AX157" s="11" t="s">
        <v>77</v>
      </c>
      <c r="AY157" s="217" t="s">
        <v>126</v>
      </c>
    </row>
    <row r="158" spans="2:65" s="11" customFormat="1">
      <c r="B158" s="206"/>
      <c r="C158" s="207"/>
      <c r="D158" s="208" t="s">
        <v>136</v>
      </c>
      <c r="E158" s="209" t="s">
        <v>24</v>
      </c>
      <c r="F158" s="210" t="s">
        <v>256</v>
      </c>
      <c r="G158" s="207"/>
      <c r="H158" s="211">
        <v>7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136</v>
      </c>
      <c r="AU158" s="217" t="s">
        <v>85</v>
      </c>
      <c r="AV158" s="11" t="s">
        <v>85</v>
      </c>
      <c r="AW158" s="11" t="s">
        <v>40</v>
      </c>
      <c r="AX158" s="11" t="s">
        <v>77</v>
      </c>
      <c r="AY158" s="217" t="s">
        <v>126</v>
      </c>
    </row>
    <row r="159" spans="2:65" s="1" customFormat="1" ht="20.45" customHeight="1">
      <c r="B159" s="39"/>
      <c r="C159" s="191" t="s">
        <v>257</v>
      </c>
      <c r="D159" s="191" t="s">
        <v>128</v>
      </c>
      <c r="E159" s="192" t="s">
        <v>258</v>
      </c>
      <c r="F159" s="193" t="s">
        <v>259</v>
      </c>
      <c r="G159" s="194" t="s">
        <v>180</v>
      </c>
      <c r="H159" s="195">
        <v>324</v>
      </c>
      <c r="I159" s="196"/>
      <c r="J159" s="197">
        <f>ROUND(I159*H159,2)</f>
        <v>0</v>
      </c>
      <c r="K159" s="193" t="s">
        <v>141</v>
      </c>
      <c r="L159" s="59"/>
      <c r="M159" s="198" t="s">
        <v>24</v>
      </c>
      <c r="N159" s="199" t="s">
        <v>48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2.3E-2</v>
      </c>
      <c r="T159" s="201">
        <f>S159*H159</f>
        <v>7.452</v>
      </c>
      <c r="AR159" s="22" t="s">
        <v>132</v>
      </c>
      <c r="AT159" s="22" t="s">
        <v>128</v>
      </c>
      <c r="AU159" s="22" t="s">
        <v>85</v>
      </c>
      <c r="AY159" s="22" t="s">
        <v>126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25</v>
      </c>
      <c r="BK159" s="202">
        <f>ROUND(I159*H159,2)</f>
        <v>0</v>
      </c>
      <c r="BL159" s="22" t="s">
        <v>132</v>
      </c>
      <c r="BM159" s="22" t="s">
        <v>260</v>
      </c>
    </row>
    <row r="160" spans="2:65" s="1" customFormat="1" ht="40.5">
      <c r="B160" s="39"/>
      <c r="C160" s="61"/>
      <c r="D160" s="203" t="s">
        <v>134</v>
      </c>
      <c r="E160" s="61"/>
      <c r="F160" s="204" t="s">
        <v>261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134</v>
      </c>
      <c r="AU160" s="22" t="s">
        <v>85</v>
      </c>
    </row>
    <row r="161" spans="2:65" s="11" customFormat="1">
      <c r="B161" s="206"/>
      <c r="C161" s="207"/>
      <c r="D161" s="203" t="s">
        <v>136</v>
      </c>
      <c r="E161" s="230" t="s">
        <v>24</v>
      </c>
      <c r="F161" s="231" t="s">
        <v>240</v>
      </c>
      <c r="G161" s="207"/>
      <c r="H161" s="232">
        <v>279.2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136</v>
      </c>
      <c r="AU161" s="217" t="s">
        <v>85</v>
      </c>
      <c r="AV161" s="11" t="s">
        <v>85</v>
      </c>
      <c r="AW161" s="11" t="s">
        <v>40</v>
      </c>
      <c r="AX161" s="11" t="s">
        <v>77</v>
      </c>
      <c r="AY161" s="217" t="s">
        <v>126</v>
      </c>
    </row>
    <row r="162" spans="2:65" s="11" customFormat="1">
      <c r="B162" s="206"/>
      <c r="C162" s="207"/>
      <c r="D162" s="208" t="s">
        <v>136</v>
      </c>
      <c r="E162" s="209" t="s">
        <v>24</v>
      </c>
      <c r="F162" s="210" t="s">
        <v>241</v>
      </c>
      <c r="G162" s="207"/>
      <c r="H162" s="211">
        <v>44.8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136</v>
      </c>
      <c r="AU162" s="217" t="s">
        <v>85</v>
      </c>
      <c r="AV162" s="11" t="s">
        <v>85</v>
      </c>
      <c r="AW162" s="11" t="s">
        <v>40</v>
      </c>
      <c r="AX162" s="11" t="s">
        <v>77</v>
      </c>
      <c r="AY162" s="217" t="s">
        <v>126</v>
      </c>
    </row>
    <row r="163" spans="2:65" s="1" customFormat="1" ht="28.9" customHeight="1">
      <c r="B163" s="39"/>
      <c r="C163" s="191" t="s">
        <v>262</v>
      </c>
      <c r="D163" s="191" t="s">
        <v>128</v>
      </c>
      <c r="E163" s="192" t="s">
        <v>263</v>
      </c>
      <c r="F163" s="193" t="s">
        <v>264</v>
      </c>
      <c r="G163" s="194" t="s">
        <v>180</v>
      </c>
      <c r="H163" s="195">
        <v>153.68</v>
      </c>
      <c r="I163" s="196"/>
      <c r="J163" s="197">
        <f>ROUND(I163*H163,2)</f>
        <v>0</v>
      </c>
      <c r="K163" s="193" t="s">
        <v>141</v>
      </c>
      <c r="L163" s="59"/>
      <c r="M163" s="198" t="s">
        <v>24</v>
      </c>
      <c r="N163" s="199" t="s">
        <v>48</v>
      </c>
      <c r="O163" s="40"/>
      <c r="P163" s="200">
        <f>O163*H163</f>
        <v>0</v>
      </c>
      <c r="Q163" s="200">
        <v>0</v>
      </c>
      <c r="R163" s="200">
        <f>Q163*H163</f>
        <v>0</v>
      </c>
      <c r="S163" s="200">
        <v>1.7999999999999999E-2</v>
      </c>
      <c r="T163" s="201">
        <f>S163*H163</f>
        <v>2.7662399999999998</v>
      </c>
      <c r="AR163" s="22" t="s">
        <v>132</v>
      </c>
      <c r="AT163" s="22" t="s">
        <v>128</v>
      </c>
      <c r="AU163" s="22" t="s">
        <v>85</v>
      </c>
      <c r="AY163" s="22" t="s">
        <v>126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25</v>
      </c>
      <c r="BK163" s="202">
        <f>ROUND(I163*H163,2)</f>
        <v>0</v>
      </c>
      <c r="BL163" s="22" t="s">
        <v>132</v>
      </c>
      <c r="BM163" s="22" t="s">
        <v>265</v>
      </c>
    </row>
    <row r="164" spans="2:65" s="1" customFormat="1" ht="54">
      <c r="B164" s="39"/>
      <c r="C164" s="61"/>
      <c r="D164" s="203" t="s">
        <v>134</v>
      </c>
      <c r="E164" s="61"/>
      <c r="F164" s="204" t="s">
        <v>266</v>
      </c>
      <c r="G164" s="61"/>
      <c r="H164" s="61"/>
      <c r="I164" s="161"/>
      <c r="J164" s="61"/>
      <c r="K164" s="61"/>
      <c r="L164" s="59"/>
      <c r="M164" s="205"/>
      <c r="N164" s="40"/>
      <c r="O164" s="40"/>
      <c r="P164" s="40"/>
      <c r="Q164" s="40"/>
      <c r="R164" s="40"/>
      <c r="S164" s="40"/>
      <c r="T164" s="76"/>
      <c r="AT164" s="22" t="s">
        <v>134</v>
      </c>
      <c r="AU164" s="22" t="s">
        <v>85</v>
      </c>
    </row>
    <row r="165" spans="2:65" s="11" customFormat="1">
      <c r="B165" s="206"/>
      <c r="C165" s="207"/>
      <c r="D165" s="203" t="s">
        <v>136</v>
      </c>
      <c r="E165" s="230" t="s">
        <v>24</v>
      </c>
      <c r="F165" s="231" t="s">
        <v>227</v>
      </c>
      <c r="G165" s="207"/>
      <c r="H165" s="232">
        <v>99.22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136</v>
      </c>
      <c r="AU165" s="217" t="s">
        <v>85</v>
      </c>
      <c r="AV165" s="11" t="s">
        <v>85</v>
      </c>
      <c r="AW165" s="11" t="s">
        <v>40</v>
      </c>
      <c r="AX165" s="11" t="s">
        <v>77</v>
      </c>
      <c r="AY165" s="217" t="s">
        <v>126</v>
      </c>
    </row>
    <row r="166" spans="2:65" s="11" customFormat="1">
      <c r="B166" s="206"/>
      <c r="C166" s="207"/>
      <c r="D166" s="208" t="s">
        <v>136</v>
      </c>
      <c r="E166" s="209" t="s">
        <v>24</v>
      </c>
      <c r="F166" s="210" t="s">
        <v>228</v>
      </c>
      <c r="G166" s="207"/>
      <c r="H166" s="211">
        <v>54.46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136</v>
      </c>
      <c r="AU166" s="217" t="s">
        <v>85</v>
      </c>
      <c r="AV166" s="11" t="s">
        <v>85</v>
      </c>
      <c r="AW166" s="11" t="s">
        <v>40</v>
      </c>
      <c r="AX166" s="11" t="s">
        <v>77</v>
      </c>
      <c r="AY166" s="217" t="s">
        <v>126</v>
      </c>
    </row>
    <row r="167" spans="2:65" s="1" customFormat="1" ht="28.9" customHeight="1">
      <c r="B167" s="39"/>
      <c r="C167" s="191" t="s">
        <v>9</v>
      </c>
      <c r="D167" s="191" t="s">
        <v>128</v>
      </c>
      <c r="E167" s="192" t="s">
        <v>267</v>
      </c>
      <c r="F167" s="193" t="s">
        <v>268</v>
      </c>
      <c r="G167" s="194" t="s">
        <v>140</v>
      </c>
      <c r="H167" s="195">
        <v>92.135999999999996</v>
      </c>
      <c r="I167" s="196"/>
      <c r="J167" s="197">
        <f>ROUND(I167*H167,2)</f>
        <v>0</v>
      </c>
      <c r="K167" s="193" t="s">
        <v>141</v>
      </c>
      <c r="L167" s="59"/>
      <c r="M167" s="198" t="s">
        <v>24</v>
      </c>
      <c r="N167" s="199" t="s">
        <v>48</v>
      </c>
      <c r="O167" s="40"/>
      <c r="P167" s="200">
        <f>O167*H167</f>
        <v>0</v>
      </c>
      <c r="Q167" s="200">
        <v>1.47E-3</v>
      </c>
      <c r="R167" s="200">
        <f>Q167*H167</f>
        <v>0.13543991999999999</v>
      </c>
      <c r="S167" s="200">
        <v>2.4470000000000001</v>
      </c>
      <c r="T167" s="201">
        <f>S167*H167</f>
        <v>225.45679200000001</v>
      </c>
      <c r="AR167" s="22" t="s">
        <v>132</v>
      </c>
      <c r="AT167" s="22" t="s">
        <v>128</v>
      </c>
      <c r="AU167" s="22" t="s">
        <v>85</v>
      </c>
      <c r="AY167" s="22" t="s">
        <v>126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2" t="s">
        <v>25</v>
      </c>
      <c r="BK167" s="202">
        <f>ROUND(I167*H167,2)</f>
        <v>0</v>
      </c>
      <c r="BL167" s="22" t="s">
        <v>132</v>
      </c>
      <c r="BM167" s="22" t="s">
        <v>269</v>
      </c>
    </row>
    <row r="168" spans="2:65" s="1" customFormat="1" ht="40.5">
      <c r="B168" s="39"/>
      <c r="C168" s="61"/>
      <c r="D168" s="203" t="s">
        <v>134</v>
      </c>
      <c r="E168" s="61"/>
      <c r="F168" s="204" t="s">
        <v>270</v>
      </c>
      <c r="G168" s="61"/>
      <c r="H168" s="61"/>
      <c r="I168" s="161"/>
      <c r="J168" s="61"/>
      <c r="K168" s="61"/>
      <c r="L168" s="59"/>
      <c r="M168" s="205"/>
      <c r="N168" s="40"/>
      <c r="O168" s="40"/>
      <c r="P168" s="40"/>
      <c r="Q168" s="40"/>
      <c r="R168" s="40"/>
      <c r="S168" s="40"/>
      <c r="T168" s="76"/>
      <c r="AT168" s="22" t="s">
        <v>134</v>
      </c>
      <c r="AU168" s="22" t="s">
        <v>85</v>
      </c>
    </row>
    <row r="169" spans="2:65" s="11" customFormat="1">
      <c r="B169" s="206"/>
      <c r="C169" s="207"/>
      <c r="D169" s="203" t="s">
        <v>136</v>
      </c>
      <c r="E169" s="230" t="s">
        <v>24</v>
      </c>
      <c r="F169" s="231" t="s">
        <v>271</v>
      </c>
      <c r="G169" s="207"/>
      <c r="H169" s="232">
        <v>92.135999999999996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136</v>
      </c>
      <c r="AU169" s="217" t="s">
        <v>85</v>
      </c>
      <c r="AV169" s="11" t="s">
        <v>85</v>
      </c>
      <c r="AW169" s="11" t="s">
        <v>40</v>
      </c>
      <c r="AX169" s="11" t="s">
        <v>25</v>
      </c>
      <c r="AY169" s="217" t="s">
        <v>126</v>
      </c>
    </row>
    <row r="170" spans="2:65" s="10" customFormat="1" ht="29.85" customHeight="1">
      <c r="B170" s="174"/>
      <c r="C170" s="175"/>
      <c r="D170" s="188" t="s">
        <v>76</v>
      </c>
      <c r="E170" s="189" t="s">
        <v>272</v>
      </c>
      <c r="F170" s="189" t="s">
        <v>273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SUM(P171:P176)</f>
        <v>0</v>
      </c>
      <c r="Q170" s="182"/>
      <c r="R170" s="183">
        <f>SUM(R171:R176)</f>
        <v>0</v>
      </c>
      <c r="S170" s="182"/>
      <c r="T170" s="184">
        <f>SUM(T171:T176)</f>
        <v>0</v>
      </c>
      <c r="AR170" s="185" t="s">
        <v>25</v>
      </c>
      <c r="AT170" s="186" t="s">
        <v>76</v>
      </c>
      <c r="AU170" s="186" t="s">
        <v>25</v>
      </c>
      <c r="AY170" s="185" t="s">
        <v>126</v>
      </c>
      <c r="BK170" s="187">
        <f>SUM(BK171:BK176)</f>
        <v>0</v>
      </c>
    </row>
    <row r="171" spans="2:65" s="1" customFormat="1" ht="28.9" customHeight="1">
      <c r="B171" s="39"/>
      <c r="C171" s="191" t="s">
        <v>274</v>
      </c>
      <c r="D171" s="191" t="s">
        <v>128</v>
      </c>
      <c r="E171" s="192" t="s">
        <v>275</v>
      </c>
      <c r="F171" s="193" t="s">
        <v>276</v>
      </c>
      <c r="G171" s="194" t="s">
        <v>140</v>
      </c>
      <c r="H171" s="195">
        <v>44.51</v>
      </c>
      <c r="I171" s="196"/>
      <c r="J171" s="197">
        <f>ROUND(I171*H171,2)</f>
        <v>0</v>
      </c>
      <c r="K171" s="193" t="s">
        <v>24</v>
      </c>
      <c r="L171" s="59"/>
      <c r="M171" s="198" t="s">
        <v>24</v>
      </c>
      <c r="N171" s="199" t="s">
        <v>48</v>
      </c>
      <c r="O171" s="40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2" t="s">
        <v>277</v>
      </c>
      <c r="AT171" s="22" t="s">
        <v>128</v>
      </c>
      <c r="AU171" s="22" t="s">
        <v>85</v>
      </c>
      <c r="AY171" s="22" t="s">
        <v>126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25</v>
      </c>
      <c r="BK171" s="202">
        <f>ROUND(I171*H171,2)</f>
        <v>0</v>
      </c>
      <c r="BL171" s="22" t="s">
        <v>277</v>
      </c>
      <c r="BM171" s="22" t="s">
        <v>278</v>
      </c>
    </row>
    <row r="172" spans="2:65" s="1" customFormat="1" ht="27">
      <c r="B172" s="39"/>
      <c r="C172" s="61"/>
      <c r="D172" s="203" t="s">
        <v>134</v>
      </c>
      <c r="E172" s="61"/>
      <c r="F172" s="204" t="s">
        <v>279</v>
      </c>
      <c r="G172" s="61"/>
      <c r="H172" s="61"/>
      <c r="I172" s="161"/>
      <c r="J172" s="61"/>
      <c r="K172" s="61"/>
      <c r="L172" s="59"/>
      <c r="M172" s="205"/>
      <c r="N172" s="40"/>
      <c r="O172" s="40"/>
      <c r="P172" s="40"/>
      <c r="Q172" s="40"/>
      <c r="R172" s="40"/>
      <c r="S172" s="40"/>
      <c r="T172" s="76"/>
      <c r="AT172" s="22" t="s">
        <v>134</v>
      </c>
      <c r="AU172" s="22" t="s">
        <v>85</v>
      </c>
    </row>
    <row r="173" spans="2:65" s="1" customFormat="1" ht="27">
      <c r="B173" s="39"/>
      <c r="C173" s="61"/>
      <c r="D173" s="203" t="s">
        <v>151</v>
      </c>
      <c r="E173" s="61"/>
      <c r="F173" s="218" t="s">
        <v>280</v>
      </c>
      <c r="G173" s="61"/>
      <c r="H173" s="61"/>
      <c r="I173" s="161"/>
      <c r="J173" s="61"/>
      <c r="K173" s="61"/>
      <c r="L173" s="59"/>
      <c r="M173" s="205"/>
      <c r="N173" s="40"/>
      <c r="O173" s="40"/>
      <c r="P173" s="40"/>
      <c r="Q173" s="40"/>
      <c r="R173" s="40"/>
      <c r="S173" s="40"/>
      <c r="T173" s="76"/>
      <c r="AT173" s="22" t="s">
        <v>151</v>
      </c>
      <c r="AU173" s="22" t="s">
        <v>85</v>
      </c>
    </row>
    <row r="174" spans="2:65" s="11" customFormat="1">
      <c r="B174" s="206"/>
      <c r="C174" s="207"/>
      <c r="D174" s="203" t="s">
        <v>136</v>
      </c>
      <c r="E174" s="230" t="s">
        <v>24</v>
      </c>
      <c r="F174" s="231" t="s">
        <v>281</v>
      </c>
      <c r="G174" s="207"/>
      <c r="H174" s="232">
        <v>4.2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136</v>
      </c>
      <c r="AU174" s="217" t="s">
        <v>85</v>
      </c>
      <c r="AV174" s="11" t="s">
        <v>85</v>
      </c>
      <c r="AW174" s="11" t="s">
        <v>40</v>
      </c>
      <c r="AX174" s="11" t="s">
        <v>77</v>
      </c>
      <c r="AY174" s="217" t="s">
        <v>126</v>
      </c>
    </row>
    <row r="175" spans="2:65" s="11" customFormat="1">
      <c r="B175" s="206"/>
      <c r="C175" s="207"/>
      <c r="D175" s="203" t="s">
        <v>136</v>
      </c>
      <c r="E175" s="230" t="s">
        <v>24</v>
      </c>
      <c r="F175" s="231" t="s">
        <v>282</v>
      </c>
      <c r="G175" s="207"/>
      <c r="H175" s="232">
        <v>34.551000000000002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136</v>
      </c>
      <c r="AU175" s="217" t="s">
        <v>85</v>
      </c>
      <c r="AV175" s="11" t="s">
        <v>85</v>
      </c>
      <c r="AW175" s="11" t="s">
        <v>40</v>
      </c>
      <c r="AX175" s="11" t="s">
        <v>77</v>
      </c>
      <c r="AY175" s="217" t="s">
        <v>126</v>
      </c>
    </row>
    <row r="176" spans="2:65" s="11" customFormat="1">
      <c r="B176" s="206"/>
      <c r="C176" s="207"/>
      <c r="D176" s="203" t="s">
        <v>136</v>
      </c>
      <c r="E176" s="230" t="s">
        <v>24</v>
      </c>
      <c r="F176" s="231" t="s">
        <v>283</v>
      </c>
      <c r="G176" s="207"/>
      <c r="H176" s="232">
        <v>5.7590000000000003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136</v>
      </c>
      <c r="AU176" s="217" t="s">
        <v>85</v>
      </c>
      <c r="AV176" s="11" t="s">
        <v>85</v>
      </c>
      <c r="AW176" s="11" t="s">
        <v>40</v>
      </c>
      <c r="AX176" s="11" t="s">
        <v>77</v>
      </c>
      <c r="AY176" s="217" t="s">
        <v>126</v>
      </c>
    </row>
    <row r="177" spans="2:65" s="10" customFormat="1" ht="29.85" customHeight="1">
      <c r="B177" s="174"/>
      <c r="C177" s="175"/>
      <c r="D177" s="188" t="s">
        <v>76</v>
      </c>
      <c r="E177" s="189" t="s">
        <v>284</v>
      </c>
      <c r="F177" s="189" t="s">
        <v>285</v>
      </c>
      <c r="G177" s="175"/>
      <c r="H177" s="175"/>
      <c r="I177" s="178"/>
      <c r="J177" s="190">
        <f>BK177</f>
        <v>0</v>
      </c>
      <c r="K177" s="175"/>
      <c r="L177" s="180"/>
      <c r="M177" s="181"/>
      <c r="N177" s="182"/>
      <c r="O177" s="182"/>
      <c r="P177" s="183">
        <f>SUM(P178:P179)</f>
        <v>0</v>
      </c>
      <c r="Q177" s="182"/>
      <c r="R177" s="183">
        <f>SUM(R178:R179)</f>
        <v>0</v>
      </c>
      <c r="S177" s="182"/>
      <c r="T177" s="184">
        <f>SUM(T178:T179)</f>
        <v>0</v>
      </c>
      <c r="AR177" s="185" t="s">
        <v>25</v>
      </c>
      <c r="AT177" s="186" t="s">
        <v>76</v>
      </c>
      <c r="AU177" s="186" t="s">
        <v>25</v>
      </c>
      <c r="AY177" s="185" t="s">
        <v>126</v>
      </c>
      <c r="BK177" s="187">
        <f>SUM(BK178:BK179)</f>
        <v>0</v>
      </c>
    </row>
    <row r="178" spans="2:65" s="1" customFormat="1" ht="20.45" customHeight="1">
      <c r="B178" s="39"/>
      <c r="C178" s="191" t="s">
        <v>286</v>
      </c>
      <c r="D178" s="191" t="s">
        <v>128</v>
      </c>
      <c r="E178" s="192" t="s">
        <v>287</v>
      </c>
      <c r="F178" s="193" t="s">
        <v>288</v>
      </c>
      <c r="G178" s="194" t="s">
        <v>289</v>
      </c>
      <c r="H178" s="195">
        <v>161.91200000000001</v>
      </c>
      <c r="I178" s="196"/>
      <c r="J178" s="197">
        <f>ROUND(I178*H178,2)</f>
        <v>0</v>
      </c>
      <c r="K178" s="193" t="s">
        <v>141</v>
      </c>
      <c r="L178" s="59"/>
      <c r="M178" s="198" t="s">
        <v>24</v>
      </c>
      <c r="N178" s="199" t="s">
        <v>48</v>
      </c>
      <c r="O178" s="40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2" t="s">
        <v>132</v>
      </c>
      <c r="AT178" s="22" t="s">
        <v>128</v>
      </c>
      <c r="AU178" s="22" t="s">
        <v>85</v>
      </c>
      <c r="AY178" s="22" t="s">
        <v>126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2" t="s">
        <v>25</v>
      </c>
      <c r="BK178" s="202">
        <f>ROUND(I178*H178,2)</f>
        <v>0</v>
      </c>
      <c r="BL178" s="22" t="s">
        <v>132</v>
      </c>
      <c r="BM178" s="22" t="s">
        <v>290</v>
      </c>
    </row>
    <row r="179" spans="2:65" s="1" customFormat="1" ht="27">
      <c r="B179" s="39"/>
      <c r="C179" s="61"/>
      <c r="D179" s="203" t="s">
        <v>134</v>
      </c>
      <c r="E179" s="61"/>
      <c r="F179" s="204" t="s">
        <v>291</v>
      </c>
      <c r="G179" s="61"/>
      <c r="H179" s="61"/>
      <c r="I179" s="161"/>
      <c r="J179" s="61"/>
      <c r="K179" s="61"/>
      <c r="L179" s="59"/>
      <c r="M179" s="244"/>
      <c r="N179" s="245"/>
      <c r="O179" s="245"/>
      <c r="P179" s="245"/>
      <c r="Q179" s="245"/>
      <c r="R179" s="245"/>
      <c r="S179" s="245"/>
      <c r="T179" s="246"/>
      <c r="AT179" s="22" t="s">
        <v>134</v>
      </c>
      <c r="AU179" s="22" t="s">
        <v>85</v>
      </c>
    </row>
    <row r="180" spans="2:65" s="1" customFormat="1" ht="6.95" customHeight="1">
      <c r="B180" s="54"/>
      <c r="C180" s="55"/>
      <c r="D180" s="55"/>
      <c r="E180" s="55"/>
      <c r="F180" s="55"/>
      <c r="G180" s="55"/>
      <c r="H180" s="55"/>
      <c r="I180" s="137"/>
      <c r="J180" s="55"/>
      <c r="K180" s="55"/>
      <c r="L180" s="59"/>
    </row>
  </sheetData>
  <autoFilter ref="C83:K17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 horizontalDpi="4294967295" verticalDpi="4294967295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BR101"/>
  <sheetViews>
    <sheetView showGridLines="0" tabSelected="1" workbookViewId="0">
      <pane ySplit="1" topLeftCell="A95" activePane="bottomLeft" state="frozen"/>
      <selection pane="bottomLeft" activeCell="A100" sqref="A100:XFD10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89</v>
      </c>
      <c r="G1" s="385" t="s">
        <v>90</v>
      </c>
      <c r="H1" s="385"/>
      <c r="I1" s="113"/>
      <c r="J1" s="112" t="s">
        <v>91</v>
      </c>
      <c r="K1" s="111" t="s">
        <v>92</v>
      </c>
      <c r="L1" s="112" t="s">
        <v>93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0.45" customHeight="1">
      <c r="B7" s="26"/>
      <c r="C7" s="27"/>
      <c r="D7" s="27"/>
      <c r="E7" s="386" t="str">
        <f>'Rekapitulace zakázky'!K6</f>
        <v>Cidlina, Jičín, oprava opevnění v ř. km 75,950-76,035</v>
      </c>
      <c r="F7" s="387"/>
      <c r="G7" s="387"/>
      <c r="H7" s="387"/>
      <c r="I7" s="115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88" t="s">
        <v>292</v>
      </c>
      <c r="F9" s="389"/>
      <c r="G9" s="389"/>
      <c r="H9" s="389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24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zakázky'!AN8</f>
        <v>24. 11. 2016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24</v>
      </c>
      <c r="K14" s="43"/>
    </row>
    <row r="15" spans="1:70" s="1" customFormat="1" ht="18" customHeight="1">
      <c r="B15" s="39"/>
      <c r="C15" s="40"/>
      <c r="D15" s="40"/>
      <c r="E15" s="33" t="s">
        <v>293</v>
      </c>
      <c r="F15" s="40"/>
      <c r="G15" s="40"/>
      <c r="H15" s="40"/>
      <c r="I15" s="117" t="s">
        <v>35</v>
      </c>
      <c r="J15" s="33" t="s">
        <v>24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36</v>
      </c>
      <c r="E17" s="40"/>
      <c r="F17" s="40"/>
      <c r="G17" s="40"/>
      <c r="H17" s="40"/>
      <c r="I17" s="117" t="s">
        <v>33</v>
      </c>
      <c r="J17" s="33" t="str">
        <f>IF('Rekapitulace zakázky'!AN13="Vyplň údaj","",IF('Rekapitulace zakázky'!AN13="","",'Rekapitulace zakázky'!AN13))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zakázky'!E14="Vyplň údaj","",IF('Rekapitulace zakázky'!E14="","",'Rekapitulace zakázky'!E14))</f>
        <v/>
      </c>
      <c r="F18" s="40"/>
      <c r="G18" s="40"/>
      <c r="H18" s="40"/>
      <c r="I18" s="117" t="s">
        <v>35</v>
      </c>
      <c r="J18" s="33" t="str">
        <f>IF('Rekapitulace zakázky'!AN14="Vyplň údaj","",IF('Rekapitulace zakázky'!AN14="","",'Rekapitulace zakázky'!AN14))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38</v>
      </c>
      <c r="E20" s="40"/>
      <c r="F20" s="40"/>
      <c r="G20" s="40"/>
      <c r="H20" s="40"/>
      <c r="I20" s="117" t="s">
        <v>33</v>
      </c>
      <c r="J20" s="33" t="s">
        <v>24</v>
      </c>
      <c r="K20" s="43"/>
    </row>
    <row r="21" spans="2:11" s="1" customFormat="1" ht="18" customHeight="1">
      <c r="B21" s="39"/>
      <c r="C21" s="40"/>
      <c r="D21" s="40"/>
      <c r="E21" s="33" t="s">
        <v>39</v>
      </c>
      <c r="F21" s="40"/>
      <c r="G21" s="40"/>
      <c r="H21" s="40"/>
      <c r="I21" s="117" t="s">
        <v>35</v>
      </c>
      <c r="J21" s="33" t="s">
        <v>24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20.45" customHeight="1">
      <c r="B24" s="119"/>
      <c r="C24" s="120"/>
      <c r="D24" s="120"/>
      <c r="E24" s="351" t="s">
        <v>24</v>
      </c>
      <c r="F24" s="351"/>
      <c r="G24" s="351"/>
      <c r="H24" s="351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ROUND(J79,2)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ROUND(SUM(BE79:BE99), 2)</f>
        <v>0</v>
      </c>
      <c r="G30" s="40"/>
      <c r="H30" s="40"/>
      <c r="I30" s="129">
        <v>0.21</v>
      </c>
      <c r="J30" s="128">
        <f>ROUND(ROUND((SUM(BE79:BE99)),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ROUND(SUM(BF79:BF99), 2)</f>
        <v>0</v>
      </c>
      <c r="G31" s="40"/>
      <c r="H31" s="40"/>
      <c r="I31" s="129">
        <v>0.15</v>
      </c>
      <c r="J31" s="128">
        <f>ROUND(ROUND((SUM(BF79:BF99)),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ROUND(SUM(BG79:BG99),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ROUND(SUM(BH79:BH99),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ROUND(SUM(BI79:BI99),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0.45" customHeight="1">
      <c r="B45" s="39"/>
      <c r="C45" s="40"/>
      <c r="D45" s="40"/>
      <c r="E45" s="386" t="str">
        <f>E7</f>
        <v>Cidlina, Jičín, oprava opevnění v ř. km 75,950-76,035</v>
      </c>
      <c r="F45" s="387"/>
      <c r="G45" s="387"/>
      <c r="H45" s="387"/>
      <c r="I45" s="116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2.15" customHeight="1">
      <c r="B47" s="39"/>
      <c r="C47" s="40"/>
      <c r="D47" s="40"/>
      <c r="E47" s="388" t="str">
        <f>E9</f>
        <v>VON - Vedlejší a ostatní náklady</v>
      </c>
      <c r="F47" s="389"/>
      <c r="G47" s="389"/>
      <c r="H47" s="38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 xml:space="preserve"> </v>
      </c>
      <c r="G49" s="40"/>
      <c r="H49" s="40"/>
      <c r="I49" s="117" t="s">
        <v>28</v>
      </c>
      <c r="J49" s="118" t="str">
        <f>IF(J12="","",J12)</f>
        <v>24. 11. 2016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32</v>
      </c>
      <c r="D51" s="40"/>
      <c r="E51" s="40"/>
      <c r="F51" s="33" t="str">
        <f>E15</f>
        <v>Povodí Labe, státní podnik, H. Králové</v>
      </c>
      <c r="G51" s="40"/>
      <c r="H51" s="40"/>
      <c r="I51" s="117" t="s">
        <v>38</v>
      </c>
      <c r="J51" s="33" t="str">
        <f>E21</f>
        <v>Agroprojekce Litomyšl, s.r.o.</v>
      </c>
      <c r="K51" s="43"/>
    </row>
    <row r="52" spans="2:47" s="1" customFormat="1" ht="14.45" customHeight="1">
      <c r="B52" s="39"/>
      <c r="C52" s="35" t="s">
        <v>36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J79</f>
        <v>0</v>
      </c>
      <c r="K56" s="43"/>
      <c r="AU56" s="22" t="s">
        <v>101</v>
      </c>
    </row>
    <row r="57" spans="2:47" s="7" customFormat="1" ht="24.95" customHeight="1">
      <c r="B57" s="147"/>
      <c r="C57" s="148"/>
      <c r="D57" s="149" t="s">
        <v>294</v>
      </c>
      <c r="E57" s="150"/>
      <c r="F57" s="150"/>
      <c r="G57" s="150"/>
      <c r="H57" s="150"/>
      <c r="I57" s="151"/>
      <c r="J57" s="152">
        <f>J80</f>
        <v>0</v>
      </c>
      <c r="K57" s="153"/>
    </row>
    <row r="58" spans="2:47" s="8" customFormat="1" ht="19.899999999999999" customHeight="1">
      <c r="B58" s="154"/>
      <c r="C58" s="155"/>
      <c r="D58" s="156" t="s">
        <v>295</v>
      </c>
      <c r="E58" s="157"/>
      <c r="F58" s="157"/>
      <c r="G58" s="157"/>
      <c r="H58" s="157"/>
      <c r="I58" s="158"/>
      <c r="J58" s="159">
        <f>J81</f>
        <v>0</v>
      </c>
      <c r="K58" s="160"/>
    </row>
    <row r="59" spans="2:47" s="8" customFormat="1" ht="19.899999999999999" customHeight="1">
      <c r="B59" s="154"/>
      <c r="C59" s="155"/>
      <c r="D59" s="156" t="s">
        <v>296</v>
      </c>
      <c r="E59" s="157"/>
      <c r="F59" s="157"/>
      <c r="G59" s="157"/>
      <c r="H59" s="157"/>
      <c r="I59" s="158"/>
      <c r="J59" s="159">
        <f>J86</f>
        <v>0</v>
      </c>
      <c r="K59" s="160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6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7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40"/>
      <c r="J65" s="58"/>
      <c r="K65" s="58"/>
      <c r="L65" s="59"/>
    </row>
    <row r="66" spans="2:63" s="1" customFormat="1" ht="36.950000000000003" customHeight="1">
      <c r="B66" s="39"/>
      <c r="C66" s="60" t="s">
        <v>110</v>
      </c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6.95" customHeight="1">
      <c r="B67" s="39"/>
      <c r="C67" s="61"/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20.45" customHeight="1">
      <c r="B69" s="39"/>
      <c r="C69" s="61"/>
      <c r="D69" s="61"/>
      <c r="E69" s="382" t="str">
        <f>E7</f>
        <v>Cidlina, Jičín, oprava opevnění v ř. km 75,950-76,035</v>
      </c>
      <c r="F69" s="383"/>
      <c r="G69" s="383"/>
      <c r="H69" s="383"/>
      <c r="I69" s="161"/>
      <c r="J69" s="61"/>
      <c r="K69" s="61"/>
      <c r="L69" s="59"/>
    </row>
    <row r="70" spans="2:63" s="1" customFormat="1" ht="14.45" customHeight="1">
      <c r="B70" s="39"/>
      <c r="C70" s="63" t="s">
        <v>95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63" s="1" customFormat="1" ht="22.15" customHeight="1">
      <c r="B71" s="39"/>
      <c r="C71" s="61"/>
      <c r="D71" s="61"/>
      <c r="E71" s="369" t="str">
        <f>E9</f>
        <v>VON - Vedlejší a ostatní náklady</v>
      </c>
      <c r="F71" s="384"/>
      <c r="G71" s="384"/>
      <c r="H71" s="384"/>
      <c r="I71" s="161"/>
      <c r="J71" s="61"/>
      <c r="K71" s="61"/>
      <c r="L71" s="59"/>
    </row>
    <row r="72" spans="2:63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63" s="1" customFormat="1" ht="18" customHeight="1">
      <c r="B73" s="39"/>
      <c r="C73" s="63" t="s">
        <v>26</v>
      </c>
      <c r="D73" s="61"/>
      <c r="E73" s="61"/>
      <c r="F73" s="162" t="str">
        <f>F12</f>
        <v xml:space="preserve"> </v>
      </c>
      <c r="G73" s="61"/>
      <c r="H73" s="61"/>
      <c r="I73" s="163" t="s">
        <v>28</v>
      </c>
      <c r="J73" s="71" t="str">
        <f>IF(J12="","",J12)</f>
        <v>24. 11. 2016</v>
      </c>
      <c r="K73" s="61"/>
      <c r="L73" s="59"/>
    </row>
    <row r="74" spans="2:63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63" s="1" customFormat="1" ht="15">
      <c r="B75" s="39"/>
      <c r="C75" s="63" t="s">
        <v>32</v>
      </c>
      <c r="D75" s="61"/>
      <c r="E75" s="61"/>
      <c r="F75" s="162" t="str">
        <f>E15</f>
        <v>Povodí Labe, státní podnik, H. Králové</v>
      </c>
      <c r="G75" s="61"/>
      <c r="H75" s="61"/>
      <c r="I75" s="163" t="s">
        <v>38</v>
      </c>
      <c r="J75" s="162" t="str">
        <f>E21</f>
        <v>Agroprojekce Litomyšl, s.r.o.</v>
      </c>
      <c r="K75" s="61"/>
      <c r="L75" s="59"/>
    </row>
    <row r="76" spans="2:63" s="1" customFormat="1" ht="14.45" customHeight="1">
      <c r="B76" s="39"/>
      <c r="C76" s="63" t="s">
        <v>36</v>
      </c>
      <c r="D76" s="61"/>
      <c r="E76" s="61"/>
      <c r="F76" s="162" t="str">
        <f>IF(E18="","",E18)</f>
        <v/>
      </c>
      <c r="G76" s="61"/>
      <c r="H76" s="61"/>
      <c r="I76" s="161"/>
      <c r="J76" s="61"/>
      <c r="K76" s="61"/>
      <c r="L76" s="59"/>
    </row>
    <row r="77" spans="2:63" s="1" customFormat="1" ht="10.3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63" s="9" customFormat="1" ht="29.25" customHeight="1">
      <c r="B78" s="164"/>
      <c r="C78" s="165" t="s">
        <v>111</v>
      </c>
      <c r="D78" s="166" t="s">
        <v>62</v>
      </c>
      <c r="E78" s="166" t="s">
        <v>58</v>
      </c>
      <c r="F78" s="166" t="s">
        <v>112</v>
      </c>
      <c r="G78" s="166" t="s">
        <v>113</v>
      </c>
      <c r="H78" s="166" t="s">
        <v>114</v>
      </c>
      <c r="I78" s="167" t="s">
        <v>115</v>
      </c>
      <c r="J78" s="166" t="s">
        <v>99</v>
      </c>
      <c r="K78" s="168" t="s">
        <v>116</v>
      </c>
      <c r="L78" s="169"/>
      <c r="M78" s="79" t="s">
        <v>117</v>
      </c>
      <c r="N78" s="80" t="s">
        <v>47</v>
      </c>
      <c r="O78" s="80" t="s">
        <v>118</v>
      </c>
      <c r="P78" s="80" t="s">
        <v>119</v>
      </c>
      <c r="Q78" s="80" t="s">
        <v>120</v>
      </c>
      <c r="R78" s="80" t="s">
        <v>121</v>
      </c>
      <c r="S78" s="80" t="s">
        <v>122</v>
      </c>
      <c r="T78" s="81" t="s">
        <v>123</v>
      </c>
    </row>
    <row r="79" spans="2:63" s="1" customFormat="1" ht="29.25" customHeight="1">
      <c r="B79" s="39"/>
      <c r="C79" s="85" t="s">
        <v>100</v>
      </c>
      <c r="D79" s="61"/>
      <c r="E79" s="61"/>
      <c r="F79" s="61"/>
      <c r="G79" s="61"/>
      <c r="H79" s="61"/>
      <c r="I79" s="161"/>
      <c r="J79" s="170">
        <f>BK79</f>
        <v>0</v>
      </c>
      <c r="K79" s="61"/>
      <c r="L79" s="59"/>
      <c r="M79" s="82"/>
      <c r="N79" s="83"/>
      <c r="O79" s="83"/>
      <c r="P79" s="171">
        <f>P80</f>
        <v>0</v>
      </c>
      <c r="Q79" s="83"/>
      <c r="R79" s="171">
        <f>R80</f>
        <v>0</v>
      </c>
      <c r="S79" s="83"/>
      <c r="T79" s="172">
        <f>T80</f>
        <v>0</v>
      </c>
      <c r="AT79" s="22" t="s">
        <v>76</v>
      </c>
      <c r="AU79" s="22" t="s">
        <v>101</v>
      </c>
      <c r="BK79" s="173">
        <f>BK80</f>
        <v>0</v>
      </c>
    </row>
    <row r="80" spans="2:63" s="10" customFormat="1" ht="37.35" customHeight="1">
      <c r="B80" s="174"/>
      <c r="C80" s="175"/>
      <c r="D80" s="176" t="s">
        <v>76</v>
      </c>
      <c r="E80" s="177" t="s">
        <v>297</v>
      </c>
      <c r="F80" s="177" t="s">
        <v>298</v>
      </c>
      <c r="G80" s="175"/>
      <c r="H80" s="175"/>
      <c r="I80" s="178"/>
      <c r="J80" s="179">
        <f>BK80</f>
        <v>0</v>
      </c>
      <c r="K80" s="175"/>
      <c r="L80" s="180"/>
      <c r="M80" s="181"/>
      <c r="N80" s="182"/>
      <c r="O80" s="182"/>
      <c r="P80" s="183">
        <f>P81+P86</f>
        <v>0</v>
      </c>
      <c r="Q80" s="182"/>
      <c r="R80" s="183">
        <f>R81+R86</f>
        <v>0</v>
      </c>
      <c r="S80" s="182"/>
      <c r="T80" s="184">
        <f>T81+T86</f>
        <v>0</v>
      </c>
      <c r="AR80" s="185" t="s">
        <v>160</v>
      </c>
      <c r="AT80" s="186" t="s">
        <v>76</v>
      </c>
      <c r="AU80" s="186" t="s">
        <v>77</v>
      </c>
      <c r="AY80" s="185" t="s">
        <v>126</v>
      </c>
      <c r="BK80" s="187">
        <f>BK81+BK86</f>
        <v>0</v>
      </c>
    </row>
    <row r="81" spans="2:65" s="10" customFormat="1" ht="19.899999999999999" customHeight="1">
      <c r="B81" s="174"/>
      <c r="C81" s="175"/>
      <c r="D81" s="188" t="s">
        <v>76</v>
      </c>
      <c r="E81" s="189" t="s">
        <v>299</v>
      </c>
      <c r="F81" s="189" t="s">
        <v>300</v>
      </c>
      <c r="G81" s="175"/>
      <c r="H81" s="175"/>
      <c r="I81" s="178"/>
      <c r="J81" s="190">
        <f>BK81</f>
        <v>0</v>
      </c>
      <c r="K81" s="175"/>
      <c r="L81" s="180"/>
      <c r="M81" s="181"/>
      <c r="N81" s="182"/>
      <c r="O81" s="182"/>
      <c r="P81" s="183">
        <f>SUM(P82:P85)</f>
        <v>0</v>
      </c>
      <c r="Q81" s="182"/>
      <c r="R81" s="183">
        <f>SUM(R82:R85)</f>
        <v>0</v>
      </c>
      <c r="S81" s="182"/>
      <c r="T81" s="184">
        <f>SUM(T82:T85)</f>
        <v>0</v>
      </c>
      <c r="AR81" s="185" t="s">
        <v>160</v>
      </c>
      <c r="AT81" s="186" t="s">
        <v>76</v>
      </c>
      <c r="AU81" s="186" t="s">
        <v>25</v>
      </c>
      <c r="AY81" s="185" t="s">
        <v>126</v>
      </c>
      <c r="BK81" s="187">
        <f>SUM(BK82:BK85)</f>
        <v>0</v>
      </c>
    </row>
    <row r="82" spans="2:65" s="1" customFormat="1" ht="20.45" customHeight="1">
      <c r="B82" s="39"/>
      <c r="C82" s="191" t="s">
        <v>25</v>
      </c>
      <c r="D82" s="191" t="s">
        <v>128</v>
      </c>
      <c r="E82" s="192" t="s">
        <v>301</v>
      </c>
      <c r="F82" s="193" t="s">
        <v>302</v>
      </c>
      <c r="G82" s="194" t="s">
        <v>169</v>
      </c>
      <c r="H82" s="195">
        <v>1</v>
      </c>
      <c r="I82" s="196"/>
      <c r="J82" s="197">
        <f>ROUND(I82*H82,2)</f>
        <v>0</v>
      </c>
      <c r="K82" s="193" t="s">
        <v>24</v>
      </c>
      <c r="L82" s="59"/>
      <c r="M82" s="198" t="s">
        <v>24</v>
      </c>
      <c r="N82" s="199" t="s">
        <v>48</v>
      </c>
      <c r="O82" s="40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AR82" s="22" t="s">
        <v>303</v>
      </c>
      <c r="AT82" s="22" t="s">
        <v>128</v>
      </c>
      <c r="AU82" s="22" t="s">
        <v>85</v>
      </c>
      <c r="AY82" s="22" t="s">
        <v>126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22" t="s">
        <v>25</v>
      </c>
      <c r="BK82" s="202">
        <f>ROUND(I82*H82,2)</f>
        <v>0</v>
      </c>
      <c r="BL82" s="22" t="s">
        <v>303</v>
      </c>
      <c r="BM82" s="22" t="s">
        <v>304</v>
      </c>
    </row>
    <row r="83" spans="2:65" s="1" customFormat="1" ht="409.5">
      <c r="B83" s="39"/>
      <c r="C83" s="61"/>
      <c r="D83" s="208" t="s">
        <v>151</v>
      </c>
      <c r="E83" s="61"/>
      <c r="F83" s="247" t="s">
        <v>305</v>
      </c>
      <c r="G83" s="61"/>
      <c r="H83" s="61"/>
      <c r="I83" s="161"/>
      <c r="J83" s="61"/>
      <c r="K83" s="61"/>
      <c r="L83" s="59"/>
      <c r="M83" s="205"/>
      <c r="N83" s="40"/>
      <c r="O83" s="40"/>
      <c r="P83" s="40"/>
      <c r="Q83" s="40"/>
      <c r="R83" s="40"/>
      <c r="S83" s="40"/>
      <c r="T83" s="76"/>
      <c r="AT83" s="22" t="s">
        <v>151</v>
      </c>
      <c r="AU83" s="22" t="s">
        <v>85</v>
      </c>
    </row>
    <row r="84" spans="2:65" s="1" customFormat="1" ht="20.45" customHeight="1">
      <c r="B84" s="39"/>
      <c r="C84" s="191" t="s">
        <v>85</v>
      </c>
      <c r="D84" s="191" t="s">
        <v>128</v>
      </c>
      <c r="E84" s="192" t="s">
        <v>306</v>
      </c>
      <c r="F84" s="193" t="s">
        <v>307</v>
      </c>
      <c r="G84" s="194" t="s">
        <v>169</v>
      </c>
      <c r="H84" s="195">
        <v>1</v>
      </c>
      <c r="I84" s="196"/>
      <c r="J84" s="197">
        <f>ROUND(I84*H84,2)</f>
        <v>0</v>
      </c>
      <c r="K84" s="193" t="s">
        <v>24</v>
      </c>
      <c r="L84" s="59"/>
      <c r="M84" s="198" t="s">
        <v>24</v>
      </c>
      <c r="N84" s="199" t="s">
        <v>48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303</v>
      </c>
      <c r="AT84" s="22" t="s">
        <v>128</v>
      </c>
      <c r="AU84" s="22" t="s">
        <v>85</v>
      </c>
      <c r="AY84" s="22" t="s">
        <v>126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25</v>
      </c>
      <c r="BK84" s="202">
        <f>ROUND(I84*H84,2)</f>
        <v>0</v>
      </c>
      <c r="BL84" s="22" t="s">
        <v>303</v>
      </c>
      <c r="BM84" s="22" t="s">
        <v>308</v>
      </c>
    </row>
    <row r="85" spans="2:65" s="1" customFormat="1" ht="108">
      <c r="B85" s="39"/>
      <c r="C85" s="61"/>
      <c r="D85" s="203" t="s">
        <v>151</v>
      </c>
      <c r="E85" s="61"/>
      <c r="F85" s="218" t="s">
        <v>309</v>
      </c>
      <c r="G85" s="61"/>
      <c r="H85" s="61"/>
      <c r="I85" s="161"/>
      <c r="J85" s="61"/>
      <c r="K85" s="61"/>
      <c r="L85" s="59"/>
      <c r="M85" s="205"/>
      <c r="N85" s="40"/>
      <c r="O85" s="40"/>
      <c r="P85" s="40"/>
      <c r="Q85" s="40"/>
      <c r="R85" s="40"/>
      <c r="S85" s="40"/>
      <c r="T85" s="76"/>
      <c r="AT85" s="22" t="s">
        <v>151</v>
      </c>
      <c r="AU85" s="22" t="s">
        <v>85</v>
      </c>
    </row>
    <row r="86" spans="2:65" s="10" customFormat="1" ht="29.85" customHeight="1">
      <c r="B86" s="174"/>
      <c r="C86" s="175"/>
      <c r="D86" s="188" t="s">
        <v>76</v>
      </c>
      <c r="E86" s="189" t="s">
        <v>310</v>
      </c>
      <c r="F86" s="189" t="s">
        <v>311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SUM(P87:P99)</f>
        <v>0</v>
      </c>
      <c r="Q86" s="182"/>
      <c r="R86" s="183">
        <f>SUM(R87:R99)</f>
        <v>0</v>
      </c>
      <c r="S86" s="182"/>
      <c r="T86" s="184">
        <f>SUM(T87:T99)</f>
        <v>0</v>
      </c>
      <c r="AR86" s="185" t="s">
        <v>132</v>
      </c>
      <c r="AT86" s="186" t="s">
        <v>76</v>
      </c>
      <c r="AU86" s="186" t="s">
        <v>25</v>
      </c>
      <c r="AY86" s="185" t="s">
        <v>126</v>
      </c>
      <c r="BK86" s="187">
        <f>SUM(BK87:BK99)</f>
        <v>0</v>
      </c>
    </row>
    <row r="87" spans="2:65" s="1" customFormat="1" ht="20.45" customHeight="1">
      <c r="B87" s="39"/>
      <c r="C87" s="191" t="s">
        <v>145</v>
      </c>
      <c r="D87" s="191" t="s">
        <v>128</v>
      </c>
      <c r="E87" s="192" t="s">
        <v>312</v>
      </c>
      <c r="F87" s="193" t="s">
        <v>313</v>
      </c>
      <c r="G87" s="194" t="s">
        <v>169</v>
      </c>
      <c r="H87" s="195">
        <v>1</v>
      </c>
      <c r="I87" s="196"/>
      <c r="J87" s="197">
        <f>ROUND(I87*H87,2)</f>
        <v>0</v>
      </c>
      <c r="K87" s="193" t="s">
        <v>24</v>
      </c>
      <c r="L87" s="59"/>
      <c r="M87" s="198" t="s">
        <v>24</v>
      </c>
      <c r="N87" s="199" t="s">
        <v>48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303</v>
      </c>
      <c r="AT87" s="22" t="s">
        <v>128</v>
      </c>
      <c r="AU87" s="22" t="s">
        <v>85</v>
      </c>
      <c r="AY87" s="22" t="s">
        <v>126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25</v>
      </c>
      <c r="BK87" s="202">
        <f>ROUND(I87*H87,2)</f>
        <v>0</v>
      </c>
      <c r="BL87" s="22" t="s">
        <v>303</v>
      </c>
      <c r="BM87" s="22" t="s">
        <v>314</v>
      </c>
    </row>
    <row r="88" spans="2:65" s="1" customFormat="1" ht="20.45" customHeight="1">
      <c r="B88" s="39"/>
      <c r="C88" s="191" t="s">
        <v>132</v>
      </c>
      <c r="D88" s="191" t="s">
        <v>128</v>
      </c>
      <c r="E88" s="192" t="s">
        <v>315</v>
      </c>
      <c r="F88" s="193" t="s">
        <v>316</v>
      </c>
      <c r="G88" s="194" t="s">
        <v>169</v>
      </c>
      <c r="H88" s="195">
        <v>1</v>
      </c>
      <c r="I88" s="196"/>
      <c r="J88" s="197">
        <f>ROUND(I88*H88,2)</f>
        <v>0</v>
      </c>
      <c r="K88" s="193" t="s">
        <v>24</v>
      </c>
      <c r="L88" s="59"/>
      <c r="M88" s="198" t="s">
        <v>24</v>
      </c>
      <c r="N88" s="199" t="s">
        <v>48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2" t="s">
        <v>303</v>
      </c>
      <c r="AT88" s="22" t="s">
        <v>128</v>
      </c>
      <c r="AU88" s="22" t="s">
        <v>85</v>
      </c>
      <c r="AY88" s="22" t="s">
        <v>126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25</v>
      </c>
      <c r="BK88" s="202">
        <f>ROUND(I88*H88,2)</f>
        <v>0</v>
      </c>
      <c r="BL88" s="22" t="s">
        <v>303</v>
      </c>
      <c r="BM88" s="22" t="s">
        <v>317</v>
      </c>
    </row>
    <row r="89" spans="2:65" s="1" customFormat="1" ht="20.45" customHeight="1">
      <c r="B89" s="39"/>
      <c r="C89" s="191" t="s">
        <v>160</v>
      </c>
      <c r="D89" s="191" t="s">
        <v>128</v>
      </c>
      <c r="E89" s="192" t="s">
        <v>318</v>
      </c>
      <c r="F89" s="193" t="s">
        <v>319</v>
      </c>
      <c r="G89" s="194" t="s">
        <v>320</v>
      </c>
      <c r="H89" s="195">
        <v>1</v>
      </c>
      <c r="I89" s="196"/>
      <c r="J89" s="197">
        <f>ROUND(I89*H89,2)</f>
        <v>0</v>
      </c>
      <c r="K89" s="193" t="s">
        <v>24</v>
      </c>
      <c r="L89" s="59"/>
      <c r="M89" s="198" t="s">
        <v>24</v>
      </c>
      <c r="N89" s="199" t="s">
        <v>48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2" t="s">
        <v>303</v>
      </c>
      <c r="AT89" s="22" t="s">
        <v>128</v>
      </c>
      <c r="AU89" s="22" t="s">
        <v>85</v>
      </c>
      <c r="AY89" s="22" t="s">
        <v>126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25</v>
      </c>
      <c r="BK89" s="202">
        <f>ROUND(I89*H89,2)</f>
        <v>0</v>
      </c>
      <c r="BL89" s="22" t="s">
        <v>303</v>
      </c>
      <c r="BM89" s="22" t="s">
        <v>321</v>
      </c>
    </row>
    <row r="90" spans="2:65" s="1" customFormat="1" ht="20.45" customHeight="1">
      <c r="B90" s="39"/>
      <c r="C90" s="191" t="s">
        <v>166</v>
      </c>
      <c r="D90" s="191" t="s">
        <v>128</v>
      </c>
      <c r="E90" s="192" t="s">
        <v>322</v>
      </c>
      <c r="F90" s="193" t="s">
        <v>323</v>
      </c>
      <c r="G90" s="194" t="s">
        <v>169</v>
      </c>
      <c r="H90" s="195">
        <v>3</v>
      </c>
      <c r="I90" s="196"/>
      <c r="J90" s="197">
        <f>ROUND(I90*H90,2)</f>
        <v>0</v>
      </c>
      <c r="K90" s="193" t="s">
        <v>24</v>
      </c>
      <c r="L90" s="59"/>
      <c r="M90" s="198" t="s">
        <v>24</v>
      </c>
      <c r="N90" s="199" t="s">
        <v>48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303</v>
      </c>
      <c r="AT90" s="22" t="s">
        <v>128</v>
      </c>
      <c r="AU90" s="22" t="s">
        <v>85</v>
      </c>
      <c r="AY90" s="22" t="s">
        <v>126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25</v>
      </c>
      <c r="BK90" s="202">
        <f>ROUND(I90*H90,2)</f>
        <v>0</v>
      </c>
      <c r="BL90" s="22" t="s">
        <v>303</v>
      </c>
      <c r="BM90" s="22" t="s">
        <v>324</v>
      </c>
    </row>
    <row r="91" spans="2:65" s="1" customFormat="1" ht="94.5">
      <c r="B91" s="39"/>
      <c r="C91" s="61"/>
      <c r="D91" s="208" t="s">
        <v>151</v>
      </c>
      <c r="E91" s="61"/>
      <c r="F91" s="219" t="s">
        <v>325</v>
      </c>
      <c r="G91" s="61"/>
      <c r="H91" s="61"/>
      <c r="I91" s="161"/>
      <c r="J91" s="61"/>
      <c r="K91" s="61"/>
      <c r="L91" s="59"/>
      <c r="M91" s="205"/>
      <c r="N91" s="40"/>
      <c r="O91" s="40"/>
      <c r="P91" s="40"/>
      <c r="Q91" s="40"/>
      <c r="R91" s="40"/>
      <c r="S91" s="40"/>
      <c r="T91" s="76"/>
      <c r="AT91" s="22" t="s">
        <v>151</v>
      </c>
      <c r="AU91" s="22" t="s">
        <v>85</v>
      </c>
    </row>
    <row r="92" spans="2:65" s="1" customFormat="1" ht="28.9" customHeight="1">
      <c r="B92" s="39"/>
      <c r="C92" s="191">
        <v>7</v>
      </c>
      <c r="D92" s="191" t="s">
        <v>128</v>
      </c>
      <c r="E92" s="192" t="s">
        <v>326</v>
      </c>
      <c r="F92" s="193" t="s">
        <v>327</v>
      </c>
      <c r="G92" s="194" t="s">
        <v>320</v>
      </c>
      <c r="H92" s="195">
        <v>1</v>
      </c>
      <c r="I92" s="196"/>
      <c r="J92" s="197">
        <f>ROUND(I92*H92,2)</f>
        <v>0</v>
      </c>
      <c r="K92" s="193" t="s">
        <v>24</v>
      </c>
      <c r="L92" s="59"/>
      <c r="M92" s="198" t="s">
        <v>24</v>
      </c>
      <c r="N92" s="199" t="s">
        <v>48</v>
      </c>
      <c r="O92" s="40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2" t="s">
        <v>303</v>
      </c>
      <c r="AT92" s="22" t="s">
        <v>128</v>
      </c>
      <c r="AU92" s="22" t="s">
        <v>85</v>
      </c>
      <c r="AY92" s="22" t="s">
        <v>126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2" t="s">
        <v>25</v>
      </c>
      <c r="BK92" s="202">
        <f>ROUND(I92*H92,2)</f>
        <v>0</v>
      </c>
      <c r="BL92" s="22" t="s">
        <v>303</v>
      </c>
      <c r="BM92" s="22" t="s">
        <v>328</v>
      </c>
    </row>
    <row r="93" spans="2:65" s="1" customFormat="1" ht="67.5">
      <c r="B93" s="39"/>
      <c r="C93" s="61"/>
      <c r="D93" s="208" t="s">
        <v>151</v>
      </c>
      <c r="E93" s="61"/>
      <c r="F93" s="219" t="s">
        <v>329</v>
      </c>
      <c r="G93" s="61"/>
      <c r="H93" s="61"/>
      <c r="I93" s="161"/>
      <c r="J93" s="61"/>
      <c r="K93" s="61"/>
      <c r="L93" s="59"/>
      <c r="M93" s="205"/>
      <c r="N93" s="40"/>
      <c r="O93" s="40"/>
      <c r="P93" s="40"/>
      <c r="Q93" s="40"/>
      <c r="R93" s="40"/>
      <c r="S93" s="40"/>
      <c r="T93" s="76"/>
      <c r="AT93" s="22" t="s">
        <v>151</v>
      </c>
      <c r="AU93" s="22" t="s">
        <v>85</v>
      </c>
    </row>
    <row r="94" spans="2:65" s="1" customFormat="1" ht="51.6" customHeight="1">
      <c r="B94" s="39"/>
      <c r="C94" s="191">
        <v>8</v>
      </c>
      <c r="D94" s="191" t="s">
        <v>128</v>
      </c>
      <c r="E94" s="192" t="s">
        <v>330</v>
      </c>
      <c r="F94" s="193" t="s">
        <v>331</v>
      </c>
      <c r="G94" s="194" t="s">
        <v>320</v>
      </c>
      <c r="H94" s="195">
        <v>1</v>
      </c>
      <c r="I94" s="196"/>
      <c r="J94" s="197">
        <f>ROUND(I94*H94,2)</f>
        <v>0</v>
      </c>
      <c r="K94" s="193" t="s">
        <v>24</v>
      </c>
      <c r="L94" s="59"/>
      <c r="M94" s="198" t="s">
        <v>24</v>
      </c>
      <c r="N94" s="199" t="s">
        <v>48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303</v>
      </c>
      <c r="AT94" s="22" t="s">
        <v>128</v>
      </c>
      <c r="AU94" s="22" t="s">
        <v>85</v>
      </c>
      <c r="AY94" s="22" t="s">
        <v>126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25</v>
      </c>
      <c r="BK94" s="202">
        <f>ROUND(I94*H94,2)</f>
        <v>0</v>
      </c>
      <c r="BL94" s="22" t="s">
        <v>303</v>
      </c>
      <c r="BM94" s="22" t="s">
        <v>332</v>
      </c>
    </row>
    <row r="95" spans="2:65" s="1" customFormat="1" ht="51.6" customHeight="1">
      <c r="B95" s="39"/>
      <c r="C95" s="191">
        <v>9</v>
      </c>
      <c r="D95" s="191" t="s">
        <v>128</v>
      </c>
      <c r="E95" s="192" t="s">
        <v>333</v>
      </c>
      <c r="F95" s="193" t="s">
        <v>334</v>
      </c>
      <c r="G95" s="194" t="s">
        <v>320</v>
      </c>
      <c r="H95" s="195">
        <v>1</v>
      </c>
      <c r="I95" s="196"/>
      <c r="J95" s="197">
        <f>ROUND(I95*H95,2)</f>
        <v>0</v>
      </c>
      <c r="K95" s="193" t="s">
        <v>24</v>
      </c>
      <c r="L95" s="59"/>
      <c r="M95" s="198" t="s">
        <v>24</v>
      </c>
      <c r="N95" s="199" t="s">
        <v>48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303</v>
      </c>
      <c r="AT95" s="22" t="s">
        <v>128</v>
      </c>
      <c r="AU95" s="22" t="s">
        <v>85</v>
      </c>
      <c r="AY95" s="22" t="s">
        <v>126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25</v>
      </c>
      <c r="BK95" s="202">
        <f>ROUND(I95*H95,2)</f>
        <v>0</v>
      </c>
      <c r="BL95" s="22" t="s">
        <v>303</v>
      </c>
      <c r="BM95" s="22" t="s">
        <v>335</v>
      </c>
    </row>
    <row r="96" spans="2:65" s="1" customFormat="1" ht="51.6" customHeight="1">
      <c r="B96" s="39"/>
      <c r="C96" s="191">
        <v>10</v>
      </c>
      <c r="D96" s="191" t="s">
        <v>128</v>
      </c>
      <c r="E96" s="192" t="s">
        <v>336</v>
      </c>
      <c r="F96" s="193" t="s">
        <v>337</v>
      </c>
      <c r="G96" s="194" t="s">
        <v>320</v>
      </c>
      <c r="H96" s="195">
        <v>1</v>
      </c>
      <c r="I96" s="196"/>
      <c r="J96" s="197">
        <f>ROUND(I96*H96,2)</f>
        <v>0</v>
      </c>
      <c r="K96" s="193" t="s">
        <v>24</v>
      </c>
      <c r="L96" s="59"/>
      <c r="M96" s="198" t="s">
        <v>24</v>
      </c>
      <c r="N96" s="199" t="s">
        <v>48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303</v>
      </c>
      <c r="AT96" s="22" t="s">
        <v>128</v>
      </c>
      <c r="AU96" s="22" t="s">
        <v>85</v>
      </c>
      <c r="AY96" s="22" t="s">
        <v>126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25</v>
      </c>
      <c r="BK96" s="202">
        <f>ROUND(I96*H96,2)</f>
        <v>0</v>
      </c>
      <c r="BL96" s="22" t="s">
        <v>303</v>
      </c>
      <c r="BM96" s="22" t="s">
        <v>338</v>
      </c>
    </row>
    <row r="97" spans="2:65" s="1" customFormat="1" ht="40.5">
      <c r="B97" s="39"/>
      <c r="C97" s="61"/>
      <c r="D97" s="208" t="s">
        <v>134</v>
      </c>
      <c r="E97" s="61"/>
      <c r="F97" s="248" t="s">
        <v>339</v>
      </c>
      <c r="G97" s="61"/>
      <c r="H97" s="61"/>
      <c r="I97" s="161"/>
      <c r="J97" s="61"/>
      <c r="K97" s="61"/>
      <c r="L97" s="59"/>
      <c r="M97" s="205"/>
      <c r="N97" s="40"/>
      <c r="O97" s="40"/>
      <c r="P97" s="40"/>
      <c r="Q97" s="40"/>
      <c r="R97" s="40"/>
      <c r="S97" s="40"/>
      <c r="T97" s="76"/>
      <c r="AT97" s="22" t="s">
        <v>134</v>
      </c>
      <c r="AU97" s="22" t="s">
        <v>85</v>
      </c>
    </row>
    <row r="98" spans="2:65" s="1" customFormat="1" ht="20.45" customHeight="1">
      <c r="B98" s="39"/>
      <c r="C98" s="191">
        <v>11</v>
      </c>
      <c r="D98" s="191" t="s">
        <v>128</v>
      </c>
      <c r="E98" s="192" t="s">
        <v>340</v>
      </c>
      <c r="F98" s="193" t="s">
        <v>341</v>
      </c>
      <c r="G98" s="194" t="s">
        <v>169</v>
      </c>
      <c r="H98" s="195">
        <v>1</v>
      </c>
      <c r="I98" s="196"/>
      <c r="J98" s="197">
        <f>ROUND(I98*H98,2)</f>
        <v>0</v>
      </c>
      <c r="K98" s="193" t="s">
        <v>24</v>
      </c>
      <c r="L98" s="59"/>
      <c r="M98" s="198" t="s">
        <v>24</v>
      </c>
      <c r="N98" s="199" t="s">
        <v>48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303</v>
      </c>
      <c r="AT98" s="22" t="s">
        <v>128</v>
      </c>
      <c r="AU98" s="22" t="s">
        <v>85</v>
      </c>
      <c r="AY98" s="22" t="s">
        <v>126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25</v>
      </c>
      <c r="BK98" s="202">
        <f>ROUND(I98*H98,2)</f>
        <v>0</v>
      </c>
      <c r="BL98" s="22" t="s">
        <v>303</v>
      </c>
      <c r="BM98" s="22" t="s">
        <v>342</v>
      </c>
    </row>
    <row r="99" spans="2:65" s="1" customFormat="1" ht="40.15" customHeight="1">
      <c r="B99" s="39"/>
      <c r="C99" s="191">
        <v>12</v>
      </c>
      <c r="D99" s="191" t="s">
        <v>128</v>
      </c>
      <c r="E99" s="192" t="s">
        <v>343</v>
      </c>
      <c r="F99" s="193" t="s">
        <v>344</v>
      </c>
      <c r="G99" s="194" t="s">
        <v>169</v>
      </c>
      <c r="H99" s="195">
        <v>1</v>
      </c>
      <c r="I99" s="196"/>
      <c r="J99" s="197">
        <f>ROUND(I99*H99,2)</f>
        <v>0</v>
      </c>
      <c r="K99" s="193" t="s">
        <v>24</v>
      </c>
      <c r="L99" s="59"/>
      <c r="M99" s="198" t="s">
        <v>24</v>
      </c>
      <c r="N99" s="249" t="s">
        <v>48</v>
      </c>
      <c r="O99" s="245"/>
      <c r="P99" s="250">
        <f>O99*H99</f>
        <v>0</v>
      </c>
      <c r="Q99" s="250">
        <v>0</v>
      </c>
      <c r="R99" s="250">
        <f>Q99*H99</f>
        <v>0</v>
      </c>
      <c r="S99" s="250">
        <v>0</v>
      </c>
      <c r="T99" s="251">
        <f>S99*H99</f>
        <v>0</v>
      </c>
      <c r="AR99" s="22" t="s">
        <v>303</v>
      </c>
      <c r="AT99" s="22" t="s">
        <v>128</v>
      </c>
      <c r="AU99" s="22" t="s">
        <v>85</v>
      </c>
      <c r="AY99" s="22" t="s">
        <v>126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25</v>
      </c>
      <c r="BK99" s="202">
        <f>ROUND(I99*H99,2)</f>
        <v>0</v>
      </c>
      <c r="BL99" s="22" t="s">
        <v>303</v>
      </c>
      <c r="BM99" s="22" t="s">
        <v>345</v>
      </c>
    </row>
    <row r="100" spans="2:65" s="1" customFormat="1" ht="40.15" customHeight="1">
      <c r="B100" s="39"/>
      <c r="C100" s="335">
        <v>13</v>
      </c>
      <c r="D100" s="335" t="s">
        <v>128</v>
      </c>
      <c r="E100" s="336" t="s">
        <v>529</v>
      </c>
      <c r="F100" s="337" t="s">
        <v>527</v>
      </c>
      <c r="G100" s="338" t="s">
        <v>169</v>
      </c>
      <c r="H100" s="339">
        <v>1</v>
      </c>
      <c r="I100" s="340"/>
      <c r="J100" s="341">
        <v>0</v>
      </c>
      <c r="K100" s="342"/>
      <c r="L100" s="343"/>
      <c r="M100" s="330"/>
      <c r="N100" s="331"/>
      <c r="O100" s="332"/>
      <c r="P100" s="333"/>
      <c r="Q100" s="333"/>
      <c r="R100" s="333"/>
      <c r="S100" s="333"/>
      <c r="T100" s="333"/>
      <c r="AR100" s="22"/>
      <c r="AT100" s="22"/>
      <c r="AU100" s="22"/>
      <c r="AY100" s="22"/>
      <c r="BE100" s="202"/>
      <c r="BF100" s="202"/>
      <c r="BG100" s="202"/>
      <c r="BH100" s="202"/>
      <c r="BI100" s="202"/>
      <c r="BJ100" s="22"/>
      <c r="BK100" s="202"/>
      <c r="BL100" s="22"/>
      <c r="BM100" s="22"/>
    </row>
    <row r="101" spans="2:65" s="1" customFormat="1" ht="66" customHeight="1">
      <c r="B101" s="54"/>
      <c r="C101" s="55"/>
      <c r="D101" s="55" t="s">
        <v>151</v>
      </c>
      <c r="E101" s="55"/>
      <c r="F101" s="334" t="s">
        <v>528</v>
      </c>
      <c r="G101" s="55"/>
      <c r="H101" s="55"/>
      <c r="I101" s="137"/>
      <c r="J101" s="55"/>
      <c r="K101" s="55"/>
      <c r="L101" s="59"/>
    </row>
  </sheetData>
  <autoFilter ref="C78:K99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 horizontalDpi="4294967295" verticalDpi="4294967295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K221"/>
  <sheetViews>
    <sheetView showGridLines="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3" customFormat="1" ht="45" customHeight="1">
      <c r="B3" s="256"/>
      <c r="C3" s="394" t="s">
        <v>346</v>
      </c>
      <c r="D3" s="394"/>
      <c r="E3" s="394"/>
      <c r="F3" s="394"/>
      <c r="G3" s="394"/>
      <c r="H3" s="394"/>
      <c r="I3" s="394"/>
      <c r="J3" s="394"/>
      <c r="K3" s="257"/>
    </row>
    <row r="4" spans="2:11" ht="25.5" customHeight="1">
      <c r="B4" s="258"/>
      <c r="C4" s="397" t="s">
        <v>347</v>
      </c>
      <c r="D4" s="397"/>
      <c r="E4" s="397"/>
      <c r="F4" s="397"/>
      <c r="G4" s="397"/>
      <c r="H4" s="397"/>
      <c r="I4" s="397"/>
      <c r="J4" s="397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96" t="s">
        <v>348</v>
      </c>
      <c r="D6" s="396"/>
      <c r="E6" s="396"/>
      <c r="F6" s="396"/>
      <c r="G6" s="396"/>
      <c r="H6" s="396"/>
      <c r="I6" s="396"/>
      <c r="J6" s="396"/>
      <c r="K6" s="259"/>
    </row>
    <row r="7" spans="2:11" ht="15" customHeight="1">
      <c r="B7" s="262"/>
      <c r="C7" s="396" t="s">
        <v>349</v>
      </c>
      <c r="D7" s="396"/>
      <c r="E7" s="396"/>
      <c r="F7" s="396"/>
      <c r="G7" s="396"/>
      <c r="H7" s="396"/>
      <c r="I7" s="396"/>
      <c r="J7" s="396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96" t="s">
        <v>350</v>
      </c>
      <c r="D9" s="396"/>
      <c r="E9" s="396"/>
      <c r="F9" s="396"/>
      <c r="G9" s="396"/>
      <c r="H9" s="396"/>
      <c r="I9" s="396"/>
      <c r="J9" s="396"/>
      <c r="K9" s="259"/>
    </row>
    <row r="10" spans="2:11" ht="15" customHeight="1">
      <c r="B10" s="262"/>
      <c r="C10" s="261"/>
      <c r="D10" s="396" t="s">
        <v>351</v>
      </c>
      <c r="E10" s="396"/>
      <c r="F10" s="396"/>
      <c r="G10" s="396"/>
      <c r="H10" s="396"/>
      <c r="I10" s="396"/>
      <c r="J10" s="396"/>
      <c r="K10" s="259"/>
    </row>
    <row r="11" spans="2:11" ht="15" customHeight="1">
      <c r="B11" s="262"/>
      <c r="C11" s="263"/>
      <c r="D11" s="396" t="s">
        <v>352</v>
      </c>
      <c r="E11" s="396"/>
      <c r="F11" s="396"/>
      <c r="G11" s="396"/>
      <c r="H11" s="396"/>
      <c r="I11" s="396"/>
      <c r="J11" s="396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96" t="s">
        <v>353</v>
      </c>
      <c r="E13" s="396"/>
      <c r="F13" s="396"/>
      <c r="G13" s="396"/>
      <c r="H13" s="396"/>
      <c r="I13" s="396"/>
      <c r="J13" s="396"/>
      <c r="K13" s="259"/>
    </row>
    <row r="14" spans="2:11" ht="15" customHeight="1">
      <c r="B14" s="262"/>
      <c r="C14" s="263"/>
      <c r="D14" s="396" t="s">
        <v>354</v>
      </c>
      <c r="E14" s="396"/>
      <c r="F14" s="396"/>
      <c r="G14" s="396"/>
      <c r="H14" s="396"/>
      <c r="I14" s="396"/>
      <c r="J14" s="396"/>
      <c r="K14" s="259"/>
    </row>
    <row r="15" spans="2:11" ht="15" customHeight="1">
      <c r="B15" s="262"/>
      <c r="C15" s="263"/>
      <c r="D15" s="396" t="s">
        <v>355</v>
      </c>
      <c r="E15" s="396"/>
      <c r="F15" s="396"/>
      <c r="G15" s="396"/>
      <c r="H15" s="396"/>
      <c r="I15" s="396"/>
      <c r="J15" s="396"/>
      <c r="K15" s="259"/>
    </row>
    <row r="16" spans="2:11" ht="15" customHeight="1">
      <c r="B16" s="262"/>
      <c r="C16" s="263"/>
      <c r="D16" s="263"/>
      <c r="E16" s="264" t="s">
        <v>83</v>
      </c>
      <c r="F16" s="396" t="s">
        <v>356</v>
      </c>
      <c r="G16" s="396"/>
      <c r="H16" s="396"/>
      <c r="I16" s="396"/>
      <c r="J16" s="396"/>
      <c r="K16" s="259"/>
    </row>
    <row r="17" spans="2:11" ht="15" customHeight="1">
      <c r="B17" s="262"/>
      <c r="C17" s="263"/>
      <c r="D17" s="263"/>
      <c r="E17" s="264" t="s">
        <v>357</v>
      </c>
      <c r="F17" s="396" t="s">
        <v>358</v>
      </c>
      <c r="G17" s="396"/>
      <c r="H17" s="396"/>
      <c r="I17" s="396"/>
      <c r="J17" s="396"/>
      <c r="K17" s="259"/>
    </row>
    <row r="18" spans="2:11" ht="15" customHeight="1">
      <c r="B18" s="262"/>
      <c r="C18" s="263"/>
      <c r="D18" s="263"/>
      <c r="E18" s="264" t="s">
        <v>359</v>
      </c>
      <c r="F18" s="396" t="s">
        <v>360</v>
      </c>
      <c r="G18" s="396"/>
      <c r="H18" s="396"/>
      <c r="I18" s="396"/>
      <c r="J18" s="396"/>
      <c r="K18" s="259"/>
    </row>
    <row r="19" spans="2:11" ht="15" customHeight="1">
      <c r="B19" s="262"/>
      <c r="C19" s="263"/>
      <c r="D19" s="263"/>
      <c r="E19" s="264" t="s">
        <v>86</v>
      </c>
      <c r="F19" s="396" t="s">
        <v>87</v>
      </c>
      <c r="G19" s="396"/>
      <c r="H19" s="396"/>
      <c r="I19" s="396"/>
      <c r="J19" s="396"/>
      <c r="K19" s="259"/>
    </row>
    <row r="20" spans="2:11" ht="15" customHeight="1">
      <c r="B20" s="262"/>
      <c r="C20" s="263"/>
      <c r="D20" s="263"/>
      <c r="E20" s="264" t="s">
        <v>361</v>
      </c>
      <c r="F20" s="396" t="s">
        <v>362</v>
      </c>
      <c r="G20" s="396"/>
      <c r="H20" s="396"/>
      <c r="I20" s="396"/>
      <c r="J20" s="396"/>
      <c r="K20" s="259"/>
    </row>
    <row r="21" spans="2:11" ht="15" customHeight="1">
      <c r="B21" s="262"/>
      <c r="C21" s="263"/>
      <c r="D21" s="263"/>
      <c r="E21" s="264" t="s">
        <v>363</v>
      </c>
      <c r="F21" s="396" t="s">
        <v>364</v>
      </c>
      <c r="G21" s="396"/>
      <c r="H21" s="396"/>
      <c r="I21" s="396"/>
      <c r="J21" s="396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96" t="s">
        <v>365</v>
      </c>
      <c r="D23" s="396"/>
      <c r="E23" s="396"/>
      <c r="F23" s="396"/>
      <c r="G23" s="396"/>
      <c r="H23" s="396"/>
      <c r="I23" s="396"/>
      <c r="J23" s="396"/>
      <c r="K23" s="259"/>
    </row>
    <row r="24" spans="2:11" ht="15" customHeight="1">
      <c r="B24" s="262"/>
      <c r="C24" s="396" t="s">
        <v>366</v>
      </c>
      <c r="D24" s="396"/>
      <c r="E24" s="396"/>
      <c r="F24" s="396"/>
      <c r="G24" s="396"/>
      <c r="H24" s="396"/>
      <c r="I24" s="396"/>
      <c r="J24" s="396"/>
      <c r="K24" s="259"/>
    </row>
    <row r="25" spans="2:11" ht="15" customHeight="1">
      <c r="B25" s="262"/>
      <c r="C25" s="261"/>
      <c r="D25" s="396" t="s">
        <v>367</v>
      </c>
      <c r="E25" s="396"/>
      <c r="F25" s="396"/>
      <c r="G25" s="396"/>
      <c r="H25" s="396"/>
      <c r="I25" s="396"/>
      <c r="J25" s="396"/>
      <c r="K25" s="259"/>
    </row>
    <row r="26" spans="2:11" ht="15" customHeight="1">
      <c r="B26" s="262"/>
      <c r="C26" s="263"/>
      <c r="D26" s="396" t="s">
        <v>368</v>
      </c>
      <c r="E26" s="396"/>
      <c r="F26" s="396"/>
      <c r="G26" s="396"/>
      <c r="H26" s="396"/>
      <c r="I26" s="396"/>
      <c r="J26" s="396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96" t="s">
        <v>369</v>
      </c>
      <c r="E28" s="396"/>
      <c r="F28" s="396"/>
      <c r="G28" s="396"/>
      <c r="H28" s="396"/>
      <c r="I28" s="396"/>
      <c r="J28" s="396"/>
      <c r="K28" s="259"/>
    </row>
    <row r="29" spans="2:11" ht="15" customHeight="1">
      <c r="B29" s="262"/>
      <c r="C29" s="263"/>
      <c r="D29" s="396" t="s">
        <v>370</v>
      </c>
      <c r="E29" s="396"/>
      <c r="F29" s="396"/>
      <c r="G29" s="396"/>
      <c r="H29" s="396"/>
      <c r="I29" s="396"/>
      <c r="J29" s="396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96" t="s">
        <v>371</v>
      </c>
      <c r="E31" s="396"/>
      <c r="F31" s="396"/>
      <c r="G31" s="396"/>
      <c r="H31" s="396"/>
      <c r="I31" s="396"/>
      <c r="J31" s="396"/>
      <c r="K31" s="259"/>
    </row>
    <row r="32" spans="2:11" ht="15" customHeight="1">
      <c r="B32" s="262"/>
      <c r="C32" s="263"/>
      <c r="D32" s="396" t="s">
        <v>372</v>
      </c>
      <c r="E32" s="396"/>
      <c r="F32" s="396"/>
      <c r="G32" s="396"/>
      <c r="H32" s="396"/>
      <c r="I32" s="396"/>
      <c r="J32" s="396"/>
      <c r="K32" s="259"/>
    </row>
    <row r="33" spans="2:11" ht="15" customHeight="1">
      <c r="B33" s="262"/>
      <c r="C33" s="263"/>
      <c r="D33" s="396" t="s">
        <v>373</v>
      </c>
      <c r="E33" s="396"/>
      <c r="F33" s="396"/>
      <c r="G33" s="396"/>
      <c r="H33" s="396"/>
      <c r="I33" s="396"/>
      <c r="J33" s="396"/>
      <c r="K33" s="259"/>
    </row>
    <row r="34" spans="2:11" ht="15" customHeight="1">
      <c r="B34" s="262"/>
      <c r="C34" s="263"/>
      <c r="D34" s="261"/>
      <c r="E34" s="265" t="s">
        <v>111</v>
      </c>
      <c r="F34" s="261"/>
      <c r="G34" s="396" t="s">
        <v>374</v>
      </c>
      <c r="H34" s="396"/>
      <c r="I34" s="396"/>
      <c r="J34" s="396"/>
      <c r="K34" s="259"/>
    </row>
    <row r="35" spans="2:11" ht="30.75" customHeight="1">
      <c r="B35" s="262"/>
      <c r="C35" s="263"/>
      <c r="D35" s="261"/>
      <c r="E35" s="265" t="s">
        <v>375</v>
      </c>
      <c r="F35" s="261"/>
      <c r="G35" s="396" t="s">
        <v>376</v>
      </c>
      <c r="H35" s="396"/>
      <c r="I35" s="396"/>
      <c r="J35" s="396"/>
      <c r="K35" s="259"/>
    </row>
    <row r="36" spans="2:11" ht="15" customHeight="1">
      <c r="B36" s="262"/>
      <c r="C36" s="263"/>
      <c r="D36" s="261"/>
      <c r="E36" s="265" t="s">
        <v>58</v>
      </c>
      <c r="F36" s="261"/>
      <c r="G36" s="396" t="s">
        <v>377</v>
      </c>
      <c r="H36" s="396"/>
      <c r="I36" s="396"/>
      <c r="J36" s="396"/>
      <c r="K36" s="259"/>
    </row>
    <row r="37" spans="2:11" ht="15" customHeight="1">
      <c r="B37" s="262"/>
      <c r="C37" s="263"/>
      <c r="D37" s="261"/>
      <c r="E37" s="265" t="s">
        <v>112</v>
      </c>
      <c r="F37" s="261"/>
      <c r="G37" s="396" t="s">
        <v>378</v>
      </c>
      <c r="H37" s="396"/>
      <c r="I37" s="396"/>
      <c r="J37" s="396"/>
      <c r="K37" s="259"/>
    </row>
    <row r="38" spans="2:11" ht="15" customHeight="1">
      <c r="B38" s="262"/>
      <c r="C38" s="263"/>
      <c r="D38" s="261"/>
      <c r="E38" s="265" t="s">
        <v>113</v>
      </c>
      <c r="F38" s="261"/>
      <c r="G38" s="396" t="s">
        <v>379</v>
      </c>
      <c r="H38" s="396"/>
      <c r="I38" s="396"/>
      <c r="J38" s="396"/>
      <c r="K38" s="259"/>
    </row>
    <row r="39" spans="2:11" ht="15" customHeight="1">
      <c r="B39" s="262"/>
      <c r="C39" s="263"/>
      <c r="D39" s="261"/>
      <c r="E39" s="265" t="s">
        <v>114</v>
      </c>
      <c r="F39" s="261"/>
      <c r="G39" s="396" t="s">
        <v>380</v>
      </c>
      <c r="H39" s="396"/>
      <c r="I39" s="396"/>
      <c r="J39" s="396"/>
      <c r="K39" s="259"/>
    </row>
    <row r="40" spans="2:11" ht="15" customHeight="1">
      <c r="B40" s="262"/>
      <c r="C40" s="263"/>
      <c r="D40" s="261"/>
      <c r="E40" s="265" t="s">
        <v>381</v>
      </c>
      <c r="F40" s="261"/>
      <c r="G40" s="396" t="s">
        <v>382</v>
      </c>
      <c r="H40" s="396"/>
      <c r="I40" s="396"/>
      <c r="J40" s="396"/>
      <c r="K40" s="259"/>
    </row>
    <row r="41" spans="2:11" ht="15" customHeight="1">
      <c r="B41" s="262"/>
      <c r="C41" s="263"/>
      <c r="D41" s="261"/>
      <c r="E41" s="265"/>
      <c r="F41" s="261"/>
      <c r="G41" s="396" t="s">
        <v>383</v>
      </c>
      <c r="H41" s="396"/>
      <c r="I41" s="396"/>
      <c r="J41" s="396"/>
      <c r="K41" s="259"/>
    </row>
    <row r="42" spans="2:11" ht="15" customHeight="1">
      <c r="B42" s="262"/>
      <c r="C42" s="263"/>
      <c r="D42" s="261"/>
      <c r="E42" s="265" t="s">
        <v>384</v>
      </c>
      <c r="F42" s="261"/>
      <c r="G42" s="396" t="s">
        <v>385</v>
      </c>
      <c r="H42" s="396"/>
      <c r="I42" s="396"/>
      <c r="J42" s="396"/>
      <c r="K42" s="259"/>
    </row>
    <row r="43" spans="2:11" ht="15" customHeight="1">
      <c r="B43" s="262"/>
      <c r="C43" s="263"/>
      <c r="D43" s="261"/>
      <c r="E43" s="265" t="s">
        <v>116</v>
      </c>
      <c r="F43" s="261"/>
      <c r="G43" s="396" t="s">
        <v>386</v>
      </c>
      <c r="H43" s="396"/>
      <c r="I43" s="396"/>
      <c r="J43" s="396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96" t="s">
        <v>387</v>
      </c>
      <c r="E45" s="396"/>
      <c r="F45" s="396"/>
      <c r="G45" s="396"/>
      <c r="H45" s="396"/>
      <c r="I45" s="396"/>
      <c r="J45" s="396"/>
      <c r="K45" s="259"/>
    </row>
    <row r="46" spans="2:11" ht="15" customHeight="1">
      <c r="B46" s="262"/>
      <c r="C46" s="263"/>
      <c r="D46" s="263"/>
      <c r="E46" s="396" t="s">
        <v>388</v>
      </c>
      <c r="F46" s="396"/>
      <c r="G46" s="396"/>
      <c r="H46" s="396"/>
      <c r="I46" s="396"/>
      <c r="J46" s="396"/>
      <c r="K46" s="259"/>
    </row>
    <row r="47" spans="2:11" ht="15" customHeight="1">
      <c r="B47" s="262"/>
      <c r="C47" s="263"/>
      <c r="D47" s="263"/>
      <c r="E47" s="396" t="s">
        <v>389</v>
      </c>
      <c r="F47" s="396"/>
      <c r="G47" s="396"/>
      <c r="H47" s="396"/>
      <c r="I47" s="396"/>
      <c r="J47" s="396"/>
      <c r="K47" s="259"/>
    </row>
    <row r="48" spans="2:11" ht="15" customHeight="1">
      <c r="B48" s="262"/>
      <c r="C48" s="263"/>
      <c r="D48" s="263"/>
      <c r="E48" s="396" t="s">
        <v>390</v>
      </c>
      <c r="F48" s="396"/>
      <c r="G48" s="396"/>
      <c r="H48" s="396"/>
      <c r="I48" s="396"/>
      <c r="J48" s="396"/>
      <c r="K48" s="259"/>
    </row>
    <row r="49" spans="2:11" ht="15" customHeight="1">
      <c r="B49" s="262"/>
      <c r="C49" s="263"/>
      <c r="D49" s="396" t="s">
        <v>391</v>
      </c>
      <c r="E49" s="396"/>
      <c r="F49" s="396"/>
      <c r="G49" s="396"/>
      <c r="H49" s="396"/>
      <c r="I49" s="396"/>
      <c r="J49" s="396"/>
      <c r="K49" s="259"/>
    </row>
    <row r="50" spans="2:11" ht="25.5" customHeight="1">
      <c r="B50" s="258"/>
      <c r="C50" s="397" t="s">
        <v>392</v>
      </c>
      <c r="D50" s="397"/>
      <c r="E50" s="397"/>
      <c r="F50" s="397"/>
      <c r="G50" s="397"/>
      <c r="H50" s="397"/>
      <c r="I50" s="397"/>
      <c r="J50" s="397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96" t="s">
        <v>393</v>
      </c>
      <c r="D52" s="396"/>
      <c r="E52" s="396"/>
      <c r="F52" s="396"/>
      <c r="G52" s="396"/>
      <c r="H52" s="396"/>
      <c r="I52" s="396"/>
      <c r="J52" s="396"/>
      <c r="K52" s="259"/>
    </row>
    <row r="53" spans="2:11" ht="15" customHeight="1">
      <c r="B53" s="258"/>
      <c r="C53" s="396" t="s">
        <v>394</v>
      </c>
      <c r="D53" s="396"/>
      <c r="E53" s="396"/>
      <c r="F53" s="396"/>
      <c r="G53" s="396"/>
      <c r="H53" s="396"/>
      <c r="I53" s="396"/>
      <c r="J53" s="396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96" t="s">
        <v>395</v>
      </c>
      <c r="D55" s="396"/>
      <c r="E55" s="396"/>
      <c r="F55" s="396"/>
      <c r="G55" s="396"/>
      <c r="H55" s="396"/>
      <c r="I55" s="396"/>
      <c r="J55" s="396"/>
      <c r="K55" s="259"/>
    </row>
    <row r="56" spans="2:11" ht="15" customHeight="1">
      <c r="B56" s="258"/>
      <c r="C56" s="263"/>
      <c r="D56" s="396" t="s">
        <v>396</v>
      </c>
      <c r="E56" s="396"/>
      <c r="F56" s="396"/>
      <c r="G56" s="396"/>
      <c r="H56" s="396"/>
      <c r="I56" s="396"/>
      <c r="J56" s="396"/>
      <c r="K56" s="259"/>
    </row>
    <row r="57" spans="2:11" ht="15" customHeight="1">
      <c r="B57" s="258"/>
      <c r="C57" s="263"/>
      <c r="D57" s="396" t="s">
        <v>397</v>
      </c>
      <c r="E57" s="396"/>
      <c r="F57" s="396"/>
      <c r="G57" s="396"/>
      <c r="H57" s="396"/>
      <c r="I57" s="396"/>
      <c r="J57" s="396"/>
      <c r="K57" s="259"/>
    </row>
    <row r="58" spans="2:11" ht="15" customHeight="1">
      <c r="B58" s="258"/>
      <c r="C58" s="263"/>
      <c r="D58" s="396" t="s">
        <v>398</v>
      </c>
      <c r="E58" s="396"/>
      <c r="F58" s="396"/>
      <c r="G58" s="396"/>
      <c r="H58" s="396"/>
      <c r="I58" s="396"/>
      <c r="J58" s="396"/>
      <c r="K58" s="259"/>
    </row>
    <row r="59" spans="2:11" ht="15" customHeight="1">
      <c r="B59" s="258"/>
      <c r="C59" s="263"/>
      <c r="D59" s="396" t="s">
        <v>399</v>
      </c>
      <c r="E59" s="396"/>
      <c r="F59" s="396"/>
      <c r="G59" s="396"/>
      <c r="H59" s="396"/>
      <c r="I59" s="396"/>
      <c r="J59" s="396"/>
      <c r="K59" s="259"/>
    </row>
    <row r="60" spans="2:11" ht="15" customHeight="1">
      <c r="B60" s="258"/>
      <c r="C60" s="263"/>
      <c r="D60" s="395" t="s">
        <v>400</v>
      </c>
      <c r="E60" s="395"/>
      <c r="F60" s="395"/>
      <c r="G60" s="395"/>
      <c r="H60" s="395"/>
      <c r="I60" s="395"/>
      <c r="J60" s="395"/>
      <c r="K60" s="259"/>
    </row>
    <row r="61" spans="2:11" ht="15" customHeight="1">
      <c r="B61" s="258"/>
      <c r="C61" s="263"/>
      <c r="D61" s="396" t="s">
        <v>401</v>
      </c>
      <c r="E61" s="396"/>
      <c r="F61" s="396"/>
      <c r="G61" s="396"/>
      <c r="H61" s="396"/>
      <c r="I61" s="396"/>
      <c r="J61" s="396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96" t="s">
        <v>402</v>
      </c>
      <c r="E63" s="396"/>
      <c r="F63" s="396"/>
      <c r="G63" s="396"/>
      <c r="H63" s="396"/>
      <c r="I63" s="396"/>
      <c r="J63" s="396"/>
      <c r="K63" s="259"/>
    </row>
    <row r="64" spans="2:11" ht="15" customHeight="1">
      <c r="B64" s="258"/>
      <c r="C64" s="263"/>
      <c r="D64" s="395" t="s">
        <v>403</v>
      </c>
      <c r="E64" s="395"/>
      <c r="F64" s="395"/>
      <c r="G64" s="395"/>
      <c r="H64" s="395"/>
      <c r="I64" s="395"/>
      <c r="J64" s="395"/>
      <c r="K64" s="259"/>
    </row>
    <row r="65" spans="2:11" ht="15" customHeight="1">
      <c r="B65" s="258"/>
      <c r="C65" s="263"/>
      <c r="D65" s="396" t="s">
        <v>404</v>
      </c>
      <c r="E65" s="396"/>
      <c r="F65" s="396"/>
      <c r="G65" s="396"/>
      <c r="H65" s="396"/>
      <c r="I65" s="396"/>
      <c r="J65" s="396"/>
      <c r="K65" s="259"/>
    </row>
    <row r="66" spans="2:11" ht="15" customHeight="1">
      <c r="B66" s="258"/>
      <c r="C66" s="263"/>
      <c r="D66" s="396" t="s">
        <v>405</v>
      </c>
      <c r="E66" s="396"/>
      <c r="F66" s="396"/>
      <c r="G66" s="396"/>
      <c r="H66" s="396"/>
      <c r="I66" s="396"/>
      <c r="J66" s="396"/>
      <c r="K66" s="259"/>
    </row>
    <row r="67" spans="2:11" ht="15" customHeight="1">
      <c r="B67" s="258"/>
      <c r="C67" s="263"/>
      <c r="D67" s="396" t="s">
        <v>406</v>
      </c>
      <c r="E67" s="396"/>
      <c r="F67" s="396"/>
      <c r="G67" s="396"/>
      <c r="H67" s="396"/>
      <c r="I67" s="396"/>
      <c r="J67" s="396"/>
      <c r="K67" s="259"/>
    </row>
    <row r="68" spans="2:11" ht="15" customHeight="1">
      <c r="B68" s="258"/>
      <c r="C68" s="263"/>
      <c r="D68" s="396" t="s">
        <v>407</v>
      </c>
      <c r="E68" s="396"/>
      <c r="F68" s="396"/>
      <c r="G68" s="396"/>
      <c r="H68" s="396"/>
      <c r="I68" s="396"/>
      <c r="J68" s="396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93" t="s">
        <v>408</v>
      </c>
      <c r="D73" s="393"/>
      <c r="E73" s="393"/>
      <c r="F73" s="393"/>
      <c r="G73" s="393"/>
      <c r="H73" s="393"/>
      <c r="I73" s="393"/>
      <c r="J73" s="393"/>
      <c r="K73" s="276"/>
    </row>
    <row r="74" spans="2:11" ht="17.25" customHeight="1">
      <c r="B74" s="275"/>
      <c r="C74" s="277" t="s">
        <v>409</v>
      </c>
      <c r="D74" s="277"/>
      <c r="E74" s="277"/>
      <c r="F74" s="277" t="s">
        <v>410</v>
      </c>
      <c r="G74" s="278"/>
      <c r="H74" s="277" t="s">
        <v>112</v>
      </c>
      <c r="I74" s="277" t="s">
        <v>62</v>
      </c>
      <c r="J74" s="277" t="s">
        <v>411</v>
      </c>
      <c r="K74" s="276"/>
    </row>
    <row r="75" spans="2:11" ht="17.25" customHeight="1">
      <c r="B75" s="275"/>
      <c r="C75" s="279" t="s">
        <v>412</v>
      </c>
      <c r="D75" s="279"/>
      <c r="E75" s="279"/>
      <c r="F75" s="280" t="s">
        <v>413</v>
      </c>
      <c r="G75" s="281"/>
      <c r="H75" s="279"/>
      <c r="I75" s="279"/>
      <c r="J75" s="279" t="s">
        <v>414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58</v>
      </c>
      <c r="D77" s="282"/>
      <c r="E77" s="282"/>
      <c r="F77" s="284" t="s">
        <v>415</v>
      </c>
      <c r="G77" s="283"/>
      <c r="H77" s="265" t="s">
        <v>416</v>
      </c>
      <c r="I77" s="265" t="s">
        <v>417</v>
      </c>
      <c r="J77" s="265">
        <v>20</v>
      </c>
      <c r="K77" s="276"/>
    </row>
    <row r="78" spans="2:11" ht="15" customHeight="1">
      <c r="B78" s="275"/>
      <c r="C78" s="265" t="s">
        <v>418</v>
      </c>
      <c r="D78" s="265"/>
      <c r="E78" s="265"/>
      <c r="F78" s="284" t="s">
        <v>415</v>
      </c>
      <c r="G78" s="283"/>
      <c r="H78" s="265" t="s">
        <v>419</v>
      </c>
      <c r="I78" s="265" t="s">
        <v>417</v>
      </c>
      <c r="J78" s="265">
        <v>120</v>
      </c>
      <c r="K78" s="276"/>
    </row>
    <row r="79" spans="2:11" ht="15" customHeight="1">
      <c r="B79" s="285"/>
      <c r="C79" s="265" t="s">
        <v>420</v>
      </c>
      <c r="D79" s="265"/>
      <c r="E79" s="265"/>
      <c r="F79" s="284" t="s">
        <v>421</v>
      </c>
      <c r="G79" s="283"/>
      <c r="H79" s="265" t="s">
        <v>422</v>
      </c>
      <c r="I79" s="265" t="s">
        <v>417</v>
      </c>
      <c r="J79" s="265">
        <v>50</v>
      </c>
      <c r="K79" s="276"/>
    </row>
    <row r="80" spans="2:11" ht="15" customHeight="1">
      <c r="B80" s="285"/>
      <c r="C80" s="265" t="s">
        <v>423</v>
      </c>
      <c r="D80" s="265"/>
      <c r="E80" s="265"/>
      <c r="F80" s="284" t="s">
        <v>415</v>
      </c>
      <c r="G80" s="283"/>
      <c r="H80" s="265" t="s">
        <v>424</v>
      </c>
      <c r="I80" s="265" t="s">
        <v>425</v>
      </c>
      <c r="J80" s="265"/>
      <c r="K80" s="276"/>
    </row>
    <row r="81" spans="2:11" ht="15" customHeight="1">
      <c r="B81" s="285"/>
      <c r="C81" s="286" t="s">
        <v>426</v>
      </c>
      <c r="D81" s="286"/>
      <c r="E81" s="286"/>
      <c r="F81" s="287" t="s">
        <v>421</v>
      </c>
      <c r="G81" s="286"/>
      <c r="H81" s="286" t="s">
        <v>427</v>
      </c>
      <c r="I81" s="286" t="s">
        <v>417</v>
      </c>
      <c r="J81" s="286">
        <v>15</v>
      </c>
      <c r="K81" s="276"/>
    </row>
    <row r="82" spans="2:11" ht="15" customHeight="1">
      <c r="B82" s="285"/>
      <c r="C82" s="286" t="s">
        <v>428</v>
      </c>
      <c r="D82" s="286"/>
      <c r="E82" s="286"/>
      <c r="F82" s="287" t="s">
        <v>421</v>
      </c>
      <c r="G82" s="286"/>
      <c r="H82" s="286" t="s">
        <v>429</v>
      </c>
      <c r="I82" s="286" t="s">
        <v>417</v>
      </c>
      <c r="J82" s="286">
        <v>15</v>
      </c>
      <c r="K82" s="276"/>
    </row>
    <row r="83" spans="2:11" ht="15" customHeight="1">
      <c r="B83" s="285"/>
      <c r="C83" s="286" t="s">
        <v>430</v>
      </c>
      <c r="D83" s="286"/>
      <c r="E83" s="286"/>
      <c r="F83" s="287" t="s">
        <v>421</v>
      </c>
      <c r="G83" s="286"/>
      <c r="H83" s="286" t="s">
        <v>431</v>
      </c>
      <c r="I83" s="286" t="s">
        <v>417</v>
      </c>
      <c r="J83" s="286">
        <v>20</v>
      </c>
      <c r="K83" s="276"/>
    </row>
    <row r="84" spans="2:11" ht="15" customHeight="1">
      <c r="B84" s="285"/>
      <c r="C84" s="286" t="s">
        <v>432</v>
      </c>
      <c r="D84" s="286"/>
      <c r="E84" s="286"/>
      <c r="F84" s="287" t="s">
        <v>421</v>
      </c>
      <c r="G84" s="286"/>
      <c r="H84" s="286" t="s">
        <v>433</v>
      </c>
      <c r="I84" s="286" t="s">
        <v>417</v>
      </c>
      <c r="J84" s="286">
        <v>20</v>
      </c>
      <c r="K84" s="276"/>
    </row>
    <row r="85" spans="2:11" ht="15" customHeight="1">
      <c r="B85" s="285"/>
      <c r="C85" s="265" t="s">
        <v>434</v>
      </c>
      <c r="D85" s="265"/>
      <c r="E85" s="265"/>
      <c r="F85" s="284" t="s">
        <v>421</v>
      </c>
      <c r="G85" s="283"/>
      <c r="H85" s="265" t="s">
        <v>435</v>
      </c>
      <c r="I85" s="265" t="s">
        <v>417</v>
      </c>
      <c r="J85" s="265">
        <v>50</v>
      </c>
      <c r="K85" s="276"/>
    </row>
    <row r="86" spans="2:11" ht="15" customHeight="1">
      <c r="B86" s="285"/>
      <c r="C86" s="265" t="s">
        <v>436</v>
      </c>
      <c r="D86" s="265"/>
      <c r="E86" s="265"/>
      <c r="F86" s="284" t="s">
        <v>421</v>
      </c>
      <c r="G86" s="283"/>
      <c r="H86" s="265" t="s">
        <v>437</v>
      </c>
      <c r="I86" s="265" t="s">
        <v>417</v>
      </c>
      <c r="J86" s="265">
        <v>20</v>
      </c>
      <c r="K86" s="276"/>
    </row>
    <row r="87" spans="2:11" ht="15" customHeight="1">
      <c r="B87" s="285"/>
      <c r="C87" s="265" t="s">
        <v>438</v>
      </c>
      <c r="D87" s="265"/>
      <c r="E87" s="265"/>
      <c r="F87" s="284" t="s">
        <v>421</v>
      </c>
      <c r="G87" s="283"/>
      <c r="H87" s="265" t="s">
        <v>439</v>
      </c>
      <c r="I87" s="265" t="s">
        <v>417</v>
      </c>
      <c r="J87" s="265">
        <v>20</v>
      </c>
      <c r="K87" s="276"/>
    </row>
    <row r="88" spans="2:11" ht="15" customHeight="1">
      <c r="B88" s="285"/>
      <c r="C88" s="265" t="s">
        <v>440</v>
      </c>
      <c r="D88" s="265"/>
      <c r="E88" s="265"/>
      <c r="F88" s="284" t="s">
        <v>421</v>
      </c>
      <c r="G88" s="283"/>
      <c r="H88" s="265" t="s">
        <v>441</v>
      </c>
      <c r="I88" s="265" t="s">
        <v>417</v>
      </c>
      <c r="J88" s="265">
        <v>50</v>
      </c>
      <c r="K88" s="276"/>
    </row>
    <row r="89" spans="2:11" ht="15" customHeight="1">
      <c r="B89" s="285"/>
      <c r="C89" s="265" t="s">
        <v>442</v>
      </c>
      <c r="D89" s="265"/>
      <c r="E89" s="265"/>
      <c r="F89" s="284" t="s">
        <v>421</v>
      </c>
      <c r="G89" s="283"/>
      <c r="H89" s="265" t="s">
        <v>442</v>
      </c>
      <c r="I89" s="265" t="s">
        <v>417</v>
      </c>
      <c r="J89" s="265">
        <v>50</v>
      </c>
      <c r="K89" s="276"/>
    </row>
    <row r="90" spans="2:11" ht="15" customHeight="1">
      <c r="B90" s="285"/>
      <c r="C90" s="265" t="s">
        <v>117</v>
      </c>
      <c r="D90" s="265"/>
      <c r="E90" s="265"/>
      <c r="F90" s="284" t="s">
        <v>421</v>
      </c>
      <c r="G90" s="283"/>
      <c r="H90" s="265" t="s">
        <v>443</v>
      </c>
      <c r="I90" s="265" t="s">
        <v>417</v>
      </c>
      <c r="J90" s="265">
        <v>255</v>
      </c>
      <c r="K90" s="276"/>
    </row>
    <row r="91" spans="2:11" ht="15" customHeight="1">
      <c r="B91" s="285"/>
      <c r="C91" s="265" t="s">
        <v>444</v>
      </c>
      <c r="D91" s="265"/>
      <c r="E91" s="265"/>
      <c r="F91" s="284" t="s">
        <v>415</v>
      </c>
      <c r="G91" s="283"/>
      <c r="H91" s="265" t="s">
        <v>445</v>
      </c>
      <c r="I91" s="265" t="s">
        <v>446</v>
      </c>
      <c r="J91" s="265"/>
      <c r="K91" s="276"/>
    </row>
    <row r="92" spans="2:11" ht="15" customHeight="1">
      <c r="B92" s="285"/>
      <c r="C92" s="265" t="s">
        <v>447</v>
      </c>
      <c r="D92" s="265"/>
      <c r="E92" s="265"/>
      <c r="F92" s="284" t="s">
        <v>415</v>
      </c>
      <c r="G92" s="283"/>
      <c r="H92" s="265" t="s">
        <v>448</v>
      </c>
      <c r="I92" s="265" t="s">
        <v>449</v>
      </c>
      <c r="J92" s="265"/>
      <c r="K92" s="276"/>
    </row>
    <row r="93" spans="2:11" ht="15" customHeight="1">
      <c r="B93" s="285"/>
      <c r="C93" s="265" t="s">
        <v>450</v>
      </c>
      <c r="D93" s="265"/>
      <c r="E93" s="265"/>
      <c r="F93" s="284" t="s">
        <v>415</v>
      </c>
      <c r="G93" s="283"/>
      <c r="H93" s="265" t="s">
        <v>450</v>
      </c>
      <c r="I93" s="265" t="s">
        <v>449</v>
      </c>
      <c r="J93" s="265"/>
      <c r="K93" s="276"/>
    </row>
    <row r="94" spans="2:11" ht="15" customHeight="1">
      <c r="B94" s="285"/>
      <c r="C94" s="265" t="s">
        <v>43</v>
      </c>
      <c r="D94" s="265"/>
      <c r="E94" s="265"/>
      <c r="F94" s="284" t="s">
        <v>415</v>
      </c>
      <c r="G94" s="283"/>
      <c r="H94" s="265" t="s">
        <v>451</v>
      </c>
      <c r="I94" s="265" t="s">
        <v>449</v>
      </c>
      <c r="J94" s="265"/>
      <c r="K94" s="276"/>
    </row>
    <row r="95" spans="2:11" ht="15" customHeight="1">
      <c r="B95" s="285"/>
      <c r="C95" s="265" t="s">
        <v>53</v>
      </c>
      <c r="D95" s="265"/>
      <c r="E95" s="265"/>
      <c r="F95" s="284" t="s">
        <v>415</v>
      </c>
      <c r="G95" s="283"/>
      <c r="H95" s="265" t="s">
        <v>452</v>
      </c>
      <c r="I95" s="265" t="s">
        <v>449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93" t="s">
        <v>453</v>
      </c>
      <c r="D100" s="393"/>
      <c r="E100" s="393"/>
      <c r="F100" s="393"/>
      <c r="G100" s="393"/>
      <c r="H100" s="393"/>
      <c r="I100" s="393"/>
      <c r="J100" s="393"/>
      <c r="K100" s="276"/>
    </row>
    <row r="101" spans="2:11" ht="17.25" customHeight="1">
      <c r="B101" s="275"/>
      <c r="C101" s="277" t="s">
        <v>409</v>
      </c>
      <c r="D101" s="277"/>
      <c r="E101" s="277"/>
      <c r="F101" s="277" t="s">
        <v>410</v>
      </c>
      <c r="G101" s="278"/>
      <c r="H101" s="277" t="s">
        <v>112</v>
      </c>
      <c r="I101" s="277" t="s">
        <v>62</v>
      </c>
      <c r="J101" s="277" t="s">
        <v>411</v>
      </c>
      <c r="K101" s="276"/>
    </row>
    <row r="102" spans="2:11" ht="17.25" customHeight="1">
      <c r="B102" s="275"/>
      <c r="C102" s="279" t="s">
        <v>412</v>
      </c>
      <c r="D102" s="279"/>
      <c r="E102" s="279"/>
      <c r="F102" s="280" t="s">
        <v>413</v>
      </c>
      <c r="G102" s="281"/>
      <c r="H102" s="279"/>
      <c r="I102" s="279"/>
      <c r="J102" s="279" t="s">
        <v>414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58</v>
      </c>
      <c r="D104" s="282"/>
      <c r="E104" s="282"/>
      <c r="F104" s="284" t="s">
        <v>415</v>
      </c>
      <c r="G104" s="293"/>
      <c r="H104" s="265" t="s">
        <v>454</v>
      </c>
      <c r="I104" s="265" t="s">
        <v>417</v>
      </c>
      <c r="J104" s="265">
        <v>20</v>
      </c>
      <c r="K104" s="276"/>
    </row>
    <row r="105" spans="2:11" ht="15" customHeight="1">
      <c r="B105" s="275"/>
      <c r="C105" s="265" t="s">
        <v>418</v>
      </c>
      <c r="D105" s="265"/>
      <c r="E105" s="265"/>
      <c r="F105" s="284" t="s">
        <v>415</v>
      </c>
      <c r="G105" s="265"/>
      <c r="H105" s="265" t="s">
        <v>454</v>
      </c>
      <c r="I105" s="265" t="s">
        <v>417</v>
      </c>
      <c r="J105" s="265">
        <v>120</v>
      </c>
      <c r="K105" s="276"/>
    </row>
    <row r="106" spans="2:11" ht="15" customHeight="1">
      <c r="B106" s="285"/>
      <c r="C106" s="265" t="s">
        <v>420</v>
      </c>
      <c r="D106" s="265"/>
      <c r="E106" s="265"/>
      <c r="F106" s="284" t="s">
        <v>421</v>
      </c>
      <c r="G106" s="265"/>
      <c r="H106" s="265" t="s">
        <v>454</v>
      </c>
      <c r="I106" s="265" t="s">
        <v>417</v>
      </c>
      <c r="J106" s="265">
        <v>50</v>
      </c>
      <c r="K106" s="276"/>
    </row>
    <row r="107" spans="2:11" ht="15" customHeight="1">
      <c r="B107" s="285"/>
      <c r="C107" s="265" t="s">
        <v>423</v>
      </c>
      <c r="D107" s="265"/>
      <c r="E107" s="265"/>
      <c r="F107" s="284" t="s">
        <v>415</v>
      </c>
      <c r="G107" s="265"/>
      <c r="H107" s="265" t="s">
        <v>454</v>
      </c>
      <c r="I107" s="265" t="s">
        <v>425</v>
      </c>
      <c r="J107" s="265"/>
      <c r="K107" s="276"/>
    </row>
    <row r="108" spans="2:11" ht="15" customHeight="1">
      <c r="B108" s="285"/>
      <c r="C108" s="265" t="s">
        <v>434</v>
      </c>
      <c r="D108" s="265"/>
      <c r="E108" s="265"/>
      <c r="F108" s="284" t="s">
        <v>421</v>
      </c>
      <c r="G108" s="265"/>
      <c r="H108" s="265" t="s">
        <v>454</v>
      </c>
      <c r="I108" s="265" t="s">
        <v>417</v>
      </c>
      <c r="J108" s="265">
        <v>50</v>
      </c>
      <c r="K108" s="276"/>
    </row>
    <row r="109" spans="2:11" ht="15" customHeight="1">
      <c r="B109" s="285"/>
      <c r="C109" s="265" t="s">
        <v>442</v>
      </c>
      <c r="D109" s="265"/>
      <c r="E109" s="265"/>
      <c r="F109" s="284" t="s">
        <v>421</v>
      </c>
      <c r="G109" s="265"/>
      <c r="H109" s="265" t="s">
        <v>454</v>
      </c>
      <c r="I109" s="265" t="s">
        <v>417</v>
      </c>
      <c r="J109" s="265">
        <v>50</v>
      </c>
      <c r="K109" s="276"/>
    </row>
    <row r="110" spans="2:11" ht="15" customHeight="1">
      <c r="B110" s="285"/>
      <c r="C110" s="265" t="s">
        <v>440</v>
      </c>
      <c r="D110" s="265"/>
      <c r="E110" s="265"/>
      <c r="F110" s="284" t="s">
        <v>421</v>
      </c>
      <c r="G110" s="265"/>
      <c r="H110" s="265" t="s">
        <v>454</v>
      </c>
      <c r="I110" s="265" t="s">
        <v>417</v>
      </c>
      <c r="J110" s="265">
        <v>50</v>
      </c>
      <c r="K110" s="276"/>
    </row>
    <row r="111" spans="2:11" ht="15" customHeight="1">
      <c r="B111" s="285"/>
      <c r="C111" s="265" t="s">
        <v>58</v>
      </c>
      <c r="D111" s="265"/>
      <c r="E111" s="265"/>
      <c r="F111" s="284" t="s">
        <v>415</v>
      </c>
      <c r="G111" s="265"/>
      <c r="H111" s="265" t="s">
        <v>455</v>
      </c>
      <c r="I111" s="265" t="s">
        <v>417</v>
      </c>
      <c r="J111" s="265">
        <v>20</v>
      </c>
      <c r="K111" s="276"/>
    </row>
    <row r="112" spans="2:11" ht="15" customHeight="1">
      <c r="B112" s="285"/>
      <c r="C112" s="265" t="s">
        <v>456</v>
      </c>
      <c r="D112" s="265"/>
      <c r="E112" s="265"/>
      <c r="F112" s="284" t="s">
        <v>415</v>
      </c>
      <c r="G112" s="265"/>
      <c r="H112" s="265" t="s">
        <v>457</v>
      </c>
      <c r="I112" s="265" t="s">
        <v>417</v>
      </c>
      <c r="J112" s="265">
        <v>120</v>
      </c>
      <c r="K112" s="276"/>
    </row>
    <row r="113" spans="2:11" ht="15" customHeight="1">
      <c r="B113" s="285"/>
      <c r="C113" s="265" t="s">
        <v>43</v>
      </c>
      <c r="D113" s="265"/>
      <c r="E113" s="265"/>
      <c r="F113" s="284" t="s">
        <v>415</v>
      </c>
      <c r="G113" s="265"/>
      <c r="H113" s="265" t="s">
        <v>458</v>
      </c>
      <c r="I113" s="265" t="s">
        <v>449</v>
      </c>
      <c r="J113" s="265"/>
      <c r="K113" s="276"/>
    </row>
    <row r="114" spans="2:11" ht="15" customHeight="1">
      <c r="B114" s="285"/>
      <c r="C114" s="265" t="s">
        <v>53</v>
      </c>
      <c r="D114" s="265"/>
      <c r="E114" s="265"/>
      <c r="F114" s="284" t="s">
        <v>415</v>
      </c>
      <c r="G114" s="265"/>
      <c r="H114" s="265" t="s">
        <v>459</v>
      </c>
      <c r="I114" s="265" t="s">
        <v>449</v>
      </c>
      <c r="J114" s="265"/>
      <c r="K114" s="276"/>
    </row>
    <row r="115" spans="2:11" ht="15" customHeight="1">
      <c r="B115" s="285"/>
      <c r="C115" s="265" t="s">
        <v>62</v>
      </c>
      <c r="D115" s="265"/>
      <c r="E115" s="265"/>
      <c r="F115" s="284" t="s">
        <v>415</v>
      </c>
      <c r="G115" s="265"/>
      <c r="H115" s="265" t="s">
        <v>460</v>
      </c>
      <c r="I115" s="265" t="s">
        <v>461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94" t="s">
        <v>462</v>
      </c>
      <c r="D120" s="394"/>
      <c r="E120" s="394"/>
      <c r="F120" s="394"/>
      <c r="G120" s="394"/>
      <c r="H120" s="394"/>
      <c r="I120" s="394"/>
      <c r="J120" s="394"/>
      <c r="K120" s="301"/>
    </row>
    <row r="121" spans="2:11" ht="17.25" customHeight="1">
      <c r="B121" s="302"/>
      <c r="C121" s="277" t="s">
        <v>409</v>
      </c>
      <c r="D121" s="277"/>
      <c r="E121" s="277"/>
      <c r="F121" s="277" t="s">
        <v>410</v>
      </c>
      <c r="G121" s="278"/>
      <c r="H121" s="277" t="s">
        <v>112</v>
      </c>
      <c r="I121" s="277" t="s">
        <v>62</v>
      </c>
      <c r="J121" s="277" t="s">
        <v>411</v>
      </c>
      <c r="K121" s="303"/>
    </row>
    <row r="122" spans="2:11" ht="17.25" customHeight="1">
      <c r="B122" s="302"/>
      <c r="C122" s="279" t="s">
        <v>412</v>
      </c>
      <c r="D122" s="279"/>
      <c r="E122" s="279"/>
      <c r="F122" s="280" t="s">
        <v>413</v>
      </c>
      <c r="G122" s="281"/>
      <c r="H122" s="279"/>
      <c r="I122" s="279"/>
      <c r="J122" s="279" t="s">
        <v>414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418</v>
      </c>
      <c r="D124" s="282"/>
      <c r="E124" s="282"/>
      <c r="F124" s="284" t="s">
        <v>415</v>
      </c>
      <c r="G124" s="265"/>
      <c r="H124" s="265" t="s">
        <v>454</v>
      </c>
      <c r="I124" s="265" t="s">
        <v>417</v>
      </c>
      <c r="J124" s="265">
        <v>120</v>
      </c>
      <c r="K124" s="306"/>
    </row>
    <row r="125" spans="2:11" ht="15" customHeight="1">
      <c r="B125" s="304"/>
      <c r="C125" s="265" t="s">
        <v>463</v>
      </c>
      <c r="D125" s="265"/>
      <c r="E125" s="265"/>
      <c r="F125" s="284" t="s">
        <v>415</v>
      </c>
      <c r="G125" s="265"/>
      <c r="H125" s="265" t="s">
        <v>464</v>
      </c>
      <c r="I125" s="265" t="s">
        <v>417</v>
      </c>
      <c r="J125" s="265" t="s">
        <v>465</v>
      </c>
      <c r="K125" s="306"/>
    </row>
    <row r="126" spans="2:11" ht="15" customHeight="1">
      <c r="B126" s="304"/>
      <c r="C126" s="265" t="s">
        <v>363</v>
      </c>
      <c r="D126" s="265"/>
      <c r="E126" s="265"/>
      <c r="F126" s="284" t="s">
        <v>415</v>
      </c>
      <c r="G126" s="265"/>
      <c r="H126" s="265" t="s">
        <v>466</v>
      </c>
      <c r="I126" s="265" t="s">
        <v>417</v>
      </c>
      <c r="J126" s="265" t="s">
        <v>465</v>
      </c>
      <c r="K126" s="306"/>
    </row>
    <row r="127" spans="2:11" ht="15" customHeight="1">
      <c r="B127" s="304"/>
      <c r="C127" s="265" t="s">
        <v>426</v>
      </c>
      <c r="D127" s="265"/>
      <c r="E127" s="265"/>
      <c r="F127" s="284" t="s">
        <v>421</v>
      </c>
      <c r="G127" s="265"/>
      <c r="H127" s="265" t="s">
        <v>427</v>
      </c>
      <c r="I127" s="265" t="s">
        <v>417</v>
      </c>
      <c r="J127" s="265">
        <v>15</v>
      </c>
      <c r="K127" s="306"/>
    </row>
    <row r="128" spans="2:11" ht="15" customHeight="1">
      <c r="B128" s="304"/>
      <c r="C128" s="286" t="s">
        <v>428</v>
      </c>
      <c r="D128" s="286"/>
      <c r="E128" s="286"/>
      <c r="F128" s="287" t="s">
        <v>421</v>
      </c>
      <c r="G128" s="286"/>
      <c r="H128" s="286" t="s">
        <v>429</v>
      </c>
      <c r="I128" s="286" t="s">
        <v>417</v>
      </c>
      <c r="J128" s="286">
        <v>15</v>
      </c>
      <c r="K128" s="306"/>
    </row>
    <row r="129" spans="2:11" ht="15" customHeight="1">
      <c r="B129" s="304"/>
      <c r="C129" s="286" t="s">
        <v>430</v>
      </c>
      <c r="D129" s="286"/>
      <c r="E129" s="286"/>
      <c r="F129" s="287" t="s">
        <v>421</v>
      </c>
      <c r="G129" s="286"/>
      <c r="H129" s="286" t="s">
        <v>431</v>
      </c>
      <c r="I129" s="286" t="s">
        <v>417</v>
      </c>
      <c r="J129" s="286">
        <v>20</v>
      </c>
      <c r="K129" s="306"/>
    </row>
    <row r="130" spans="2:11" ht="15" customHeight="1">
      <c r="B130" s="304"/>
      <c r="C130" s="286" t="s">
        <v>432</v>
      </c>
      <c r="D130" s="286"/>
      <c r="E130" s="286"/>
      <c r="F130" s="287" t="s">
        <v>421</v>
      </c>
      <c r="G130" s="286"/>
      <c r="H130" s="286" t="s">
        <v>433</v>
      </c>
      <c r="I130" s="286" t="s">
        <v>417</v>
      </c>
      <c r="J130" s="286">
        <v>20</v>
      </c>
      <c r="K130" s="306"/>
    </row>
    <row r="131" spans="2:11" ht="15" customHeight="1">
      <c r="B131" s="304"/>
      <c r="C131" s="265" t="s">
        <v>420</v>
      </c>
      <c r="D131" s="265"/>
      <c r="E131" s="265"/>
      <c r="F131" s="284" t="s">
        <v>421</v>
      </c>
      <c r="G131" s="265"/>
      <c r="H131" s="265" t="s">
        <v>454</v>
      </c>
      <c r="I131" s="265" t="s">
        <v>417</v>
      </c>
      <c r="J131" s="265">
        <v>50</v>
      </c>
      <c r="K131" s="306"/>
    </row>
    <row r="132" spans="2:11" ht="15" customHeight="1">
      <c r="B132" s="304"/>
      <c r="C132" s="265" t="s">
        <v>434</v>
      </c>
      <c r="D132" s="265"/>
      <c r="E132" s="265"/>
      <c r="F132" s="284" t="s">
        <v>421</v>
      </c>
      <c r="G132" s="265"/>
      <c r="H132" s="265" t="s">
        <v>454</v>
      </c>
      <c r="I132" s="265" t="s">
        <v>417</v>
      </c>
      <c r="J132" s="265">
        <v>50</v>
      </c>
      <c r="K132" s="306"/>
    </row>
    <row r="133" spans="2:11" ht="15" customHeight="1">
      <c r="B133" s="304"/>
      <c r="C133" s="265" t="s">
        <v>440</v>
      </c>
      <c r="D133" s="265"/>
      <c r="E133" s="265"/>
      <c r="F133" s="284" t="s">
        <v>421</v>
      </c>
      <c r="G133" s="265"/>
      <c r="H133" s="265" t="s">
        <v>454</v>
      </c>
      <c r="I133" s="265" t="s">
        <v>417</v>
      </c>
      <c r="J133" s="265">
        <v>50</v>
      </c>
      <c r="K133" s="306"/>
    </row>
    <row r="134" spans="2:11" ht="15" customHeight="1">
      <c r="B134" s="304"/>
      <c r="C134" s="265" t="s">
        <v>442</v>
      </c>
      <c r="D134" s="265"/>
      <c r="E134" s="265"/>
      <c r="F134" s="284" t="s">
        <v>421</v>
      </c>
      <c r="G134" s="265"/>
      <c r="H134" s="265" t="s">
        <v>454</v>
      </c>
      <c r="I134" s="265" t="s">
        <v>417</v>
      </c>
      <c r="J134" s="265">
        <v>50</v>
      </c>
      <c r="K134" s="306"/>
    </row>
    <row r="135" spans="2:11" ht="15" customHeight="1">
      <c r="B135" s="304"/>
      <c r="C135" s="265" t="s">
        <v>117</v>
      </c>
      <c r="D135" s="265"/>
      <c r="E135" s="265"/>
      <c r="F135" s="284" t="s">
        <v>421</v>
      </c>
      <c r="G135" s="265"/>
      <c r="H135" s="265" t="s">
        <v>467</v>
      </c>
      <c r="I135" s="265" t="s">
        <v>417</v>
      </c>
      <c r="J135" s="265">
        <v>255</v>
      </c>
      <c r="K135" s="306"/>
    </row>
    <row r="136" spans="2:11" ht="15" customHeight="1">
      <c r="B136" s="304"/>
      <c r="C136" s="265" t="s">
        <v>444</v>
      </c>
      <c r="D136" s="265"/>
      <c r="E136" s="265"/>
      <c r="F136" s="284" t="s">
        <v>415</v>
      </c>
      <c r="G136" s="265"/>
      <c r="H136" s="265" t="s">
        <v>468</v>
      </c>
      <c r="I136" s="265" t="s">
        <v>446</v>
      </c>
      <c r="J136" s="265"/>
      <c r="K136" s="306"/>
    </row>
    <row r="137" spans="2:11" ht="15" customHeight="1">
      <c r="B137" s="304"/>
      <c r="C137" s="265" t="s">
        <v>447</v>
      </c>
      <c r="D137" s="265"/>
      <c r="E137" s="265"/>
      <c r="F137" s="284" t="s">
        <v>415</v>
      </c>
      <c r="G137" s="265"/>
      <c r="H137" s="265" t="s">
        <v>469</v>
      </c>
      <c r="I137" s="265" t="s">
        <v>449</v>
      </c>
      <c r="J137" s="265"/>
      <c r="K137" s="306"/>
    </row>
    <row r="138" spans="2:11" ht="15" customHeight="1">
      <c r="B138" s="304"/>
      <c r="C138" s="265" t="s">
        <v>450</v>
      </c>
      <c r="D138" s="265"/>
      <c r="E138" s="265"/>
      <c r="F138" s="284" t="s">
        <v>415</v>
      </c>
      <c r="G138" s="265"/>
      <c r="H138" s="265" t="s">
        <v>450</v>
      </c>
      <c r="I138" s="265" t="s">
        <v>449</v>
      </c>
      <c r="J138" s="265"/>
      <c r="K138" s="306"/>
    </row>
    <row r="139" spans="2:11" ht="15" customHeight="1">
      <c r="B139" s="304"/>
      <c r="C139" s="265" t="s">
        <v>43</v>
      </c>
      <c r="D139" s="265"/>
      <c r="E139" s="265"/>
      <c r="F139" s="284" t="s">
        <v>415</v>
      </c>
      <c r="G139" s="265"/>
      <c r="H139" s="265" t="s">
        <v>470</v>
      </c>
      <c r="I139" s="265" t="s">
        <v>449</v>
      </c>
      <c r="J139" s="265"/>
      <c r="K139" s="306"/>
    </row>
    <row r="140" spans="2:11" ht="15" customHeight="1">
      <c r="B140" s="304"/>
      <c r="C140" s="265" t="s">
        <v>471</v>
      </c>
      <c r="D140" s="265"/>
      <c r="E140" s="265"/>
      <c r="F140" s="284" t="s">
        <v>415</v>
      </c>
      <c r="G140" s="265"/>
      <c r="H140" s="265" t="s">
        <v>472</v>
      </c>
      <c r="I140" s="265" t="s">
        <v>449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93" t="s">
        <v>473</v>
      </c>
      <c r="D145" s="393"/>
      <c r="E145" s="393"/>
      <c r="F145" s="393"/>
      <c r="G145" s="393"/>
      <c r="H145" s="393"/>
      <c r="I145" s="393"/>
      <c r="J145" s="393"/>
      <c r="K145" s="276"/>
    </row>
    <row r="146" spans="2:11" ht="17.25" customHeight="1">
      <c r="B146" s="275"/>
      <c r="C146" s="277" t="s">
        <v>409</v>
      </c>
      <c r="D146" s="277"/>
      <c r="E146" s="277"/>
      <c r="F146" s="277" t="s">
        <v>410</v>
      </c>
      <c r="G146" s="278"/>
      <c r="H146" s="277" t="s">
        <v>112</v>
      </c>
      <c r="I146" s="277" t="s">
        <v>62</v>
      </c>
      <c r="J146" s="277" t="s">
        <v>411</v>
      </c>
      <c r="K146" s="276"/>
    </row>
    <row r="147" spans="2:11" ht="17.25" customHeight="1">
      <c r="B147" s="275"/>
      <c r="C147" s="279" t="s">
        <v>412</v>
      </c>
      <c r="D147" s="279"/>
      <c r="E147" s="279"/>
      <c r="F147" s="280" t="s">
        <v>413</v>
      </c>
      <c r="G147" s="281"/>
      <c r="H147" s="279"/>
      <c r="I147" s="279"/>
      <c r="J147" s="279" t="s">
        <v>414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418</v>
      </c>
      <c r="D149" s="265"/>
      <c r="E149" s="265"/>
      <c r="F149" s="311" t="s">
        <v>415</v>
      </c>
      <c r="G149" s="265"/>
      <c r="H149" s="310" t="s">
        <v>454</v>
      </c>
      <c r="I149" s="310" t="s">
        <v>417</v>
      </c>
      <c r="J149" s="310">
        <v>120</v>
      </c>
      <c r="K149" s="306"/>
    </row>
    <row r="150" spans="2:11" ht="15" customHeight="1">
      <c r="B150" s="285"/>
      <c r="C150" s="310" t="s">
        <v>463</v>
      </c>
      <c r="D150" s="265"/>
      <c r="E150" s="265"/>
      <c r="F150" s="311" t="s">
        <v>415</v>
      </c>
      <c r="G150" s="265"/>
      <c r="H150" s="310" t="s">
        <v>474</v>
      </c>
      <c r="I150" s="310" t="s">
        <v>417</v>
      </c>
      <c r="J150" s="310" t="s">
        <v>465</v>
      </c>
      <c r="K150" s="306"/>
    </row>
    <row r="151" spans="2:11" ht="15" customHeight="1">
      <c r="B151" s="285"/>
      <c r="C151" s="310" t="s">
        <v>363</v>
      </c>
      <c r="D151" s="265"/>
      <c r="E151" s="265"/>
      <c r="F151" s="311" t="s">
        <v>415</v>
      </c>
      <c r="G151" s="265"/>
      <c r="H151" s="310" t="s">
        <v>475</v>
      </c>
      <c r="I151" s="310" t="s">
        <v>417</v>
      </c>
      <c r="J151" s="310" t="s">
        <v>465</v>
      </c>
      <c r="K151" s="306"/>
    </row>
    <row r="152" spans="2:11" ht="15" customHeight="1">
      <c r="B152" s="285"/>
      <c r="C152" s="310" t="s">
        <v>420</v>
      </c>
      <c r="D152" s="265"/>
      <c r="E152" s="265"/>
      <c r="F152" s="311" t="s">
        <v>421</v>
      </c>
      <c r="G152" s="265"/>
      <c r="H152" s="310" t="s">
        <v>454</v>
      </c>
      <c r="I152" s="310" t="s">
        <v>417</v>
      </c>
      <c r="J152" s="310">
        <v>50</v>
      </c>
      <c r="K152" s="306"/>
    </row>
    <row r="153" spans="2:11" ht="15" customHeight="1">
      <c r="B153" s="285"/>
      <c r="C153" s="310" t="s">
        <v>423</v>
      </c>
      <c r="D153" s="265"/>
      <c r="E153" s="265"/>
      <c r="F153" s="311" t="s">
        <v>415</v>
      </c>
      <c r="G153" s="265"/>
      <c r="H153" s="310" t="s">
        <v>454</v>
      </c>
      <c r="I153" s="310" t="s">
        <v>425</v>
      </c>
      <c r="J153" s="310"/>
      <c r="K153" s="306"/>
    </row>
    <row r="154" spans="2:11" ht="15" customHeight="1">
      <c r="B154" s="285"/>
      <c r="C154" s="310" t="s">
        <v>434</v>
      </c>
      <c r="D154" s="265"/>
      <c r="E154" s="265"/>
      <c r="F154" s="311" t="s">
        <v>421</v>
      </c>
      <c r="G154" s="265"/>
      <c r="H154" s="310" t="s">
        <v>454</v>
      </c>
      <c r="I154" s="310" t="s">
        <v>417</v>
      </c>
      <c r="J154" s="310">
        <v>50</v>
      </c>
      <c r="K154" s="306"/>
    </row>
    <row r="155" spans="2:11" ht="15" customHeight="1">
      <c r="B155" s="285"/>
      <c r="C155" s="310" t="s">
        <v>442</v>
      </c>
      <c r="D155" s="265"/>
      <c r="E155" s="265"/>
      <c r="F155" s="311" t="s">
        <v>421</v>
      </c>
      <c r="G155" s="265"/>
      <c r="H155" s="310" t="s">
        <v>454</v>
      </c>
      <c r="I155" s="310" t="s">
        <v>417</v>
      </c>
      <c r="J155" s="310">
        <v>50</v>
      </c>
      <c r="K155" s="306"/>
    </row>
    <row r="156" spans="2:11" ht="15" customHeight="1">
      <c r="B156" s="285"/>
      <c r="C156" s="310" t="s">
        <v>440</v>
      </c>
      <c r="D156" s="265"/>
      <c r="E156" s="265"/>
      <c r="F156" s="311" t="s">
        <v>421</v>
      </c>
      <c r="G156" s="265"/>
      <c r="H156" s="310" t="s">
        <v>454</v>
      </c>
      <c r="I156" s="310" t="s">
        <v>417</v>
      </c>
      <c r="J156" s="310">
        <v>50</v>
      </c>
      <c r="K156" s="306"/>
    </row>
    <row r="157" spans="2:11" ht="15" customHeight="1">
      <c r="B157" s="285"/>
      <c r="C157" s="310" t="s">
        <v>98</v>
      </c>
      <c r="D157" s="265"/>
      <c r="E157" s="265"/>
      <c r="F157" s="311" t="s">
        <v>415</v>
      </c>
      <c r="G157" s="265"/>
      <c r="H157" s="310" t="s">
        <v>476</v>
      </c>
      <c r="I157" s="310" t="s">
        <v>417</v>
      </c>
      <c r="J157" s="310" t="s">
        <v>477</v>
      </c>
      <c r="K157" s="306"/>
    </row>
    <row r="158" spans="2:11" ht="15" customHeight="1">
      <c r="B158" s="285"/>
      <c r="C158" s="310" t="s">
        <v>478</v>
      </c>
      <c r="D158" s="265"/>
      <c r="E158" s="265"/>
      <c r="F158" s="311" t="s">
        <v>415</v>
      </c>
      <c r="G158" s="265"/>
      <c r="H158" s="310" t="s">
        <v>479</v>
      </c>
      <c r="I158" s="310" t="s">
        <v>449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61"/>
      <c r="C161" s="265"/>
      <c r="D161" s="265"/>
      <c r="E161" s="265"/>
      <c r="F161" s="284"/>
      <c r="G161" s="265"/>
      <c r="H161" s="265"/>
      <c r="I161" s="265"/>
      <c r="J161" s="265"/>
      <c r="K161" s="261"/>
    </row>
    <row r="162" spans="2:11" ht="18.75" customHeight="1">
      <c r="B162" s="261"/>
      <c r="C162" s="265"/>
      <c r="D162" s="265"/>
      <c r="E162" s="265"/>
      <c r="F162" s="284"/>
      <c r="G162" s="265"/>
      <c r="H162" s="265"/>
      <c r="I162" s="265"/>
      <c r="J162" s="265"/>
      <c r="K162" s="261"/>
    </row>
    <row r="163" spans="2:11" ht="18.75" customHeight="1">
      <c r="B163" s="261"/>
      <c r="C163" s="265"/>
      <c r="D163" s="265"/>
      <c r="E163" s="265"/>
      <c r="F163" s="284"/>
      <c r="G163" s="265"/>
      <c r="H163" s="265"/>
      <c r="I163" s="265"/>
      <c r="J163" s="265"/>
      <c r="K163" s="261"/>
    </row>
    <row r="164" spans="2:11" ht="18.75" customHeight="1">
      <c r="B164" s="261"/>
      <c r="C164" s="265"/>
      <c r="D164" s="265"/>
      <c r="E164" s="265"/>
      <c r="F164" s="284"/>
      <c r="G164" s="265"/>
      <c r="H164" s="265"/>
      <c r="I164" s="265"/>
      <c r="J164" s="265"/>
      <c r="K164" s="261"/>
    </row>
    <row r="165" spans="2:11" ht="18.75" customHeight="1">
      <c r="B165" s="261"/>
      <c r="C165" s="265"/>
      <c r="D165" s="265"/>
      <c r="E165" s="265"/>
      <c r="F165" s="284"/>
      <c r="G165" s="265"/>
      <c r="H165" s="265"/>
      <c r="I165" s="265"/>
      <c r="J165" s="265"/>
      <c r="K165" s="261"/>
    </row>
    <row r="166" spans="2:11" ht="18.75" customHeight="1">
      <c r="B166" s="261"/>
      <c r="C166" s="265"/>
      <c r="D166" s="265"/>
      <c r="E166" s="265"/>
      <c r="F166" s="284"/>
      <c r="G166" s="265"/>
      <c r="H166" s="265"/>
      <c r="I166" s="265"/>
      <c r="J166" s="265"/>
      <c r="K166" s="261"/>
    </row>
    <row r="167" spans="2:11" ht="18.75" customHeight="1">
      <c r="B167" s="271"/>
      <c r="C167" s="271"/>
      <c r="D167" s="271"/>
      <c r="E167" s="271"/>
      <c r="F167" s="271"/>
      <c r="G167" s="271"/>
      <c r="H167" s="271"/>
      <c r="I167" s="271"/>
      <c r="J167" s="271"/>
      <c r="K167" s="271"/>
    </row>
    <row r="168" spans="2:11" ht="7.5" customHeight="1">
      <c r="B168" s="253"/>
      <c r="C168" s="254"/>
      <c r="D168" s="254"/>
      <c r="E168" s="254"/>
      <c r="F168" s="254"/>
      <c r="G168" s="254"/>
      <c r="H168" s="254"/>
      <c r="I168" s="254"/>
      <c r="J168" s="254"/>
      <c r="K168" s="255"/>
    </row>
    <row r="169" spans="2:11" ht="45" customHeight="1">
      <c r="B169" s="256"/>
      <c r="C169" s="394" t="s">
        <v>480</v>
      </c>
      <c r="D169" s="394"/>
      <c r="E169" s="394"/>
      <c r="F169" s="394"/>
      <c r="G169" s="394"/>
      <c r="H169" s="394"/>
      <c r="I169" s="394"/>
      <c r="J169" s="394"/>
      <c r="K169" s="257"/>
    </row>
    <row r="170" spans="2:11" ht="17.25" customHeight="1">
      <c r="B170" s="256"/>
      <c r="C170" s="277" t="s">
        <v>409</v>
      </c>
      <c r="D170" s="277"/>
      <c r="E170" s="277"/>
      <c r="F170" s="277" t="s">
        <v>410</v>
      </c>
      <c r="G170" s="314"/>
      <c r="H170" s="315" t="s">
        <v>112</v>
      </c>
      <c r="I170" s="315" t="s">
        <v>62</v>
      </c>
      <c r="J170" s="277" t="s">
        <v>411</v>
      </c>
      <c r="K170" s="257"/>
    </row>
    <row r="171" spans="2:11" ht="17.25" customHeight="1">
      <c r="B171" s="258"/>
      <c r="C171" s="279" t="s">
        <v>412</v>
      </c>
      <c r="D171" s="279"/>
      <c r="E171" s="279"/>
      <c r="F171" s="280" t="s">
        <v>413</v>
      </c>
      <c r="G171" s="316"/>
      <c r="H171" s="317"/>
      <c r="I171" s="317"/>
      <c r="J171" s="279" t="s">
        <v>414</v>
      </c>
      <c r="K171" s="259"/>
    </row>
    <row r="172" spans="2:11" ht="5.25" customHeight="1">
      <c r="B172" s="285"/>
      <c r="C172" s="282"/>
      <c r="D172" s="282"/>
      <c r="E172" s="282"/>
      <c r="F172" s="282"/>
      <c r="G172" s="283"/>
      <c r="H172" s="282"/>
      <c r="I172" s="282"/>
      <c r="J172" s="282"/>
      <c r="K172" s="306"/>
    </row>
    <row r="173" spans="2:11" ht="15" customHeight="1">
      <c r="B173" s="285"/>
      <c r="C173" s="265" t="s">
        <v>418</v>
      </c>
      <c r="D173" s="265"/>
      <c r="E173" s="265"/>
      <c r="F173" s="284" t="s">
        <v>415</v>
      </c>
      <c r="G173" s="265"/>
      <c r="H173" s="265" t="s">
        <v>454</v>
      </c>
      <c r="I173" s="265" t="s">
        <v>417</v>
      </c>
      <c r="J173" s="265">
        <v>120</v>
      </c>
      <c r="K173" s="306"/>
    </row>
    <row r="174" spans="2:11" ht="15" customHeight="1">
      <c r="B174" s="285"/>
      <c r="C174" s="265" t="s">
        <v>463</v>
      </c>
      <c r="D174" s="265"/>
      <c r="E174" s="265"/>
      <c r="F174" s="284" t="s">
        <v>415</v>
      </c>
      <c r="G174" s="265"/>
      <c r="H174" s="265" t="s">
        <v>464</v>
      </c>
      <c r="I174" s="265" t="s">
        <v>417</v>
      </c>
      <c r="J174" s="265" t="s">
        <v>465</v>
      </c>
      <c r="K174" s="306"/>
    </row>
    <row r="175" spans="2:11" ht="15" customHeight="1">
      <c r="B175" s="285"/>
      <c r="C175" s="265" t="s">
        <v>363</v>
      </c>
      <c r="D175" s="265"/>
      <c r="E175" s="265"/>
      <c r="F175" s="284" t="s">
        <v>415</v>
      </c>
      <c r="G175" s="265"/>
      <c r="H175" s="265" t="s">
        <v>481</v>
      </c>
      <c r="I175" s="265" t="s">
        <v>417</v>
      </c>
      <c r="J175" s="265" t="s">
        <v>465</v>
      </c>
      <c r="K175" s="306"/>
    </row>
    <row r="176" spans="2:11" ht="15" customHeight="1">
      <c r="B176" s="285"/>
      <c r="C176" s="265" t="s">
        <v>420</v>
      </c>
      <c r="D176" s="265"/>
      <c r="E176" s="265"/>
      <c r="F176" s="284" t="s">
        <v>421</v>
      </c>
      <c r="G176" s="265"/>
      <c r="H176" s="265" t="s">
        <v>481</v>
      </c>
      <c r="I176" s="265" t="s">
        <v>417</v>
      </c>
      <c r="J176" s="265">
        <v>50</v>
      </c>
      <c r="K176" s="306"/>
    </row>
    <row r="177" spans="2:11" ht="15" customHeight="1">
      <c r="B177" s="285"/>
      <c r="C177" s="265" t="s">
        <v>423</v>
      </c>
      <c r="D177" s="265"/>
      <c r="E177" s="265"/>
      <c r="F177" s="284" t="s">
        <v>415</v>
      </c>
      <c r="G177" s="265"/>
      <c r="H177" s="265" t="s">
        <v>481</v>
      </c>
      <c r="I177" s="265" t="s">
        <v>425</v>
      </c>
      <c r="J177" s="265"/>
      <c r="K177" s="306"/>
    </row>
    <row r="178" spans="2:11" ht="15" customHeight="1">
      <c r="B178" s="285"/>
      <c r="C178" s="265" t="s">
        <v>434</v>
      </c>
      <c r="D178" s="265"/>
      <c r="E178" s="265"/>
      <c r="F178" s="284" t="s">
        <v>421</v>
      </c>
      <c r="G178" s="265"/>
      <c r="H178" s="265" t="s">
        <v>481</v>
      </c>
      <c r="I178" s="265" t="s">
        <v>417</v>
      </c>
      <c r="J178" s="265">
        <v>50</v>
      </c>
      <c r="K178" s="306"/>
    </row>
    <row r="179" spans="2:11" ht="15" customHeight="1">
      <c r="B179" s="285"/>
      <c r="C179" s="265" t="s">
        <v>442</v>
      </c>
      <c r="D179" s="265"/>
      <c r="E179" s="265"/>
      <c r="F179" s="284" t="s">
        <v>421</v>
      </c>
      <c r="G179" s="265"/>
      <c r="H179" s="265" t="s">
        <v>481</v>
      </c>
      <c r="I179" s="265" t="s">
        <v>417</v>
      </c>
      <c r="J179" s="265">
        <v>50</v>
      </c>
      <c r="K179" s="306"/>
    </row>
    <row r="180" spans="2:11" ht="15" customHeight="1">
      <c r="B180" s="285"/>
      <c r="C180" s="265" t="s">
        <v>440</v>
      </c>
      <c r="D180" s="265"/>
      <c r="E180" s="265"/>
      <c r="F180" s="284" t="s">
        <v>421</v>
      </c>
      <c r="G180" s="265"/>
      <c r="H180" s="265" t="s">
        <v>481</v>
      </c>
      <c r="I180" s="265" t="s">
        <v>417</v>
      </c>
      <c r="J180" s="265">
        <v>50</v>
      </c>
      <c r="K180" s="306"/>
    </row>
    <row r="181" spans="2:11" ht="15" customHeight="1">
      <c r="B181" s="285"/>
      <c r="C181" s="265" t="s">
        <v>111</v>
      </c>
      <c r="D181" s="265"/>
      <c r="E181" s="265"/>
      <c r="F181" s="284" t="s">
        <v>415</v>
      </c>
      <c r="G181" s="265"/>
      <c r="H181" s="265" t="s">
        <v>482</v>
      </c>
      <c r="I181" s="265" t="s">
        <v>483</v>
      </c>
      <c r="J181" s="265"/>
      <c r="K181" s="306"/>
    </row>
    <row r="182" spans="2:11" ht="15" customHeight="1">
      <c r="B182" s="285"/>
      <c r="C182" s="265" t="s">
        <v>62</v>
      </c>
      <c r="D182" s="265"/>
      <c r="E182" s="265"/>
      <c r="F182" s="284" t="s">
        <v>415</v>
      </c>
      <c r="G182" s="265"/>
      <c r="H182" s="265" t="s">
        <v>484</v>
      </c>
      <c r="I182" s="265" t="s">
        <v>485</v>
      </c>
      <c r="J182" s="265">
        <v>1</v>
      </c>
      <c r="K182" s="306"/>
    </row>
    <row r="183" spans="2:11" ht="15" customHeight="1">
      <c r="B183" s="285"/>
      <c r="C183" s="265" t="s">
        <v>58</v>
      </c>
      <c r="D183" s="265"/>
      <c r="E183" s="265"/>
      <c r="F183" s="284" t="s">
        <v>415</v>
      </c>
      <c r="G183" s="265"/>
      <c r="H183" s="265" t="s">
        <v>486</v>
      </c>
      <c r="I183" s="265" t="s">
        <v>417</v>
      </c>
      <c r="J183" s="265">
        <v>20</v>
      </c>
      <c r="K183" s="306"/>
    </row>
    <row r="184" spans="2:11" ht="15" customHeight="1">
      <c r="B184" s="285"/>
      <c r="C184" s="265" t="s">
        <v>112</v>
      </c>
      <c r="D184" s="265"/>
      <c r="E184" s="265"/>
      <c r="F184" s="284" t="s">
        <v>415</v>
      </c>
      <c r="G184" s="265"/>
      <c r="H184" s="265" t="s">
        <v>487</v>
      </c>
      <c r="I184" s="265" t="s">
        <v>417</v>
      </c>
      <c r="J184" s="265">
        <v>255</v>
      </c>
      <c r="K184" s="306"/>
    </row>
    <row r="185" spans="2:11" ht="15" customHeight="1">
      <c r="B185" s="285"/>
      <c r="C185" s="265" t="s">
        <v>113</v>
      </c>
      <c r="D185" s="265"/>
      <c r="E185" s="265"/>
      <c r="F185" s="284" t="s">
        <v>415</v>
      </c>
      <c r="G185" s="265"/>
      <c r="H185" s="265" t="s">
        <v>379</v>
      </c>
      <c r="I185" s="265" t="s">
        <v>417</v>
      </c>
      <c r="J185" s="265">
        <v>10</v>
      </c>
      <c r="K185" s="306"/>
    </row>
    <row r="186" spans="2:11" ht="15" customHeight="1">
      <c r="B186" s="285"/>
      <c r="C186" s="265" t="s">
        <v>114</v>
      </c>
      <c r="D186" s="265"/>
      <c r="E186" s="265"/>
      <c r="F186" s="284" t="s">
        <v>415</v>
      </c>
      <c r="G186" s="265"/>
      <c r="H186" s="265" t="s">
        <v>488</v>
      </c>
      <c r="I186" s="265" t="s">
        <v>449</v>
      </c>
      <c r="J186" s="265"/>
      <c r="K186" s="306"/>
    </row>
    <row r="187" spans="2:11" ht="15" customHeight="1">
      <c r="B187" s="285"/>
      <c r="C187" s="265" t="s">
        <v>489</v>
      </c>
      <c r="D187" s="265"/>
      <c r="E187" s="265"/>
      <c r="F187" s="284" t="s">
        <v>415</v>
      </c>
      <c r="G187" s="265"/>
      <c r="H187" s="265" t="s">
        <v>490</v>
      </c>
      <c r="I187" s="265" t="s">
        <v>449</v>
      </c>
      <c r="J187" s="265"/>
      <c r="K187" s="306"/>
    </row>
    <row r="188" spans="2:11" ht="15" customHeight="1">
      <c r="B188" s="285"/>
      <c r="C188" s="265" t="s">
        <v>478</v>
      </c>
      <c r="D188" s="265"/>
      <c r="E188" s="265"/>
      <c r="F188" s="284" t="s">
        <v>415</v>
      </c>
      <c r="G188" s="265"/>
      <c r="H188" s="265" t="s">
        <v>491</v>
      </c>
      <c r="I188" s="265" t="s">
        <v>449</v>
      </c>
      <c r="J188" s="265"/>
      <c r="K188" s="306"/>
    </row>
    <row r="189" spans="2:11" ht="15" customHeight="1">
      <c r="B189" s="285"/>
      <c r="C189" s="265" t="s">
        <v>116</v>
      </c>
      <c r="D189" s="265"/>
      <c r="E189" s="265"/>
      <c r="F189" s="284" t="s">
        <v>421</v>
      </c>
      <c r="G189" s="265"/>
      <c r="H189" s="265" t="s">
        <v>492</v>
      </c>
      <c r="I189" s="265" t="s">
        <v>417</v>
      </c>
      <c r="J189" s="265">
        <v>50</v>
      </c>
      <c r="K189" s="306"/>
    </row>
    <row r="190" spans="2:11" ht="15" customHeight="1">
      <c r="B190" s="285"/>
      <c r="C190" s="265" t="s">
        <v>493</v>
      </c>
      <c r="D190" s="265"/>
      <c r="E190" s="265"/>
      <c r="F190" s="284" t="s">
        <v>421</v>
      </c>
      <c r="G190" s="265"/>
      <c r="H190" s="265" t="s">
        <v>494</v>
      </c>
      <c r="I190" s="265" t="s">
        <v>495</v>
      </c>
      <c r="J190" s="265"/>
      <c r="K190" s="306"/>
    </row>
    <row r="191" spans="2:11" ht="15" customHeight="1">
      <c r="B191" s="285"/>
      <c r="C191" s="265" t="s">
        <v>496</v>
      </c>
      <c r="D191" s="265"/>
      <c r="E191" s="265"/>
      <c r="F191" s="284" t="s">
        <v>421</v>
      </c>
      <c r="G191" s="265"/>
      <c r="H191" s="265" t="s">
        <v>497</v>
      </c>
      <c r="I191" s="265" t="s">
        <v>495</v>
      </c>
      <c r="J191" s="265"/>
      <c r="K191" s="306"/>
    </row>
    <row r="192" spans="2:11" ht="15" customHeight="1">
      <c r="B192" s="285"/>
      <c r="C192" s="265" t="s">
        <v>498</v>
      </c>
      <c r="D192" s="265"/>
      <c r="E192" s="265"/>
      <c r="F192" s="284" t="s">
        <v>421</v>
      </c>
      <c r="G192" s="265"/>
      <c r="H192" s="265" t="s">
        <v>499</v>
      </c>
      <c r="I192" s="265" t="s">
        <v>495</v>
      </c>
      <c r="J192" s="265"/>
      <c r="K192" s="306"/>
    </row>
    <row r="193" spans="2:11" ht="15" customHeight="1">
      <c r="B193" s="285"/>
      <c r="C193" s="318" t="s">
        <v>500</v>
      </c>
      <c r="D193" s="265"/>
      <c r="E193" s="265"/>
      <c r="F193" s="284" t="s">
        <v>421</v>
      </c>
      <c r="G193" s="265"/>
      <c r="H193" s="265" t="s">
        <v>501</v>
      </c>
      <c r="I193" s="265" t="s">
        <v>502</v>
      </c>
      <c r="J193" s="319" t="s">
        <v>503</v>
      </c>
      <c r="K193" s="306"/>
    </row>
    <row r="194" spans="2:11" ht="15" customHeight="1">
      <c r="B194" s="285"/>
      <c r="C194" s="270" t="s">
        <v>47</v>
      </c>
      <c r="D194" s="265"/>
      <c r="E194" s="265"/>
      <c r="F194" s="284" t="s">
        <v>415</v>
      </c>
      <c r="G194" s="265"/>
      <c r="H194" s="261" t="s">
        <v>504</v>
      </c>
      <c r="I194" s="265" t="s">
        <v>505</v>
      </c>
      <c r="J194" s="265"/>
      <c r="K194" s="306"/>
    </row>
    <row r="195" spans="2:11" ht="15" customHeight="1">
      <c r="B195" s="285"/>
      <c r="C195" s="270" t="s">
        <v>506</v>
      </c>
      <c r="D195" s="265"/>
      <c r="E195" s="265"/>
      <c r="F195" s="284" t="s">
        <v>415</v>
      </c>
      <c r="G195" s="265"/>
      <c r="H195" s="265" t="s">
        <v>507</v>
      </c>
      <c r="I195" s="265" t="s">
        <v>449</v>
      </c>
      <c r="J195" s="265"/>
      <c r="K195" s="306"/>
    </row>
    <row r="196" spans="2:11" ht="15" customHeight="1">
      <c r="B196" s="285"/>
      <c r="C196" s="270" t="s">
        <v>508</v>
      </c>
      <c r="D196" s="265"/>
      <c r="E196" s="265"/>
      <c r="F196" s="284" t="s">
        <v>415</v>
      </c>
      <c r="G196" s="265"/>
      <c r="H196" s="265" t="s">
        <v>509</v>
      </c>
      <c r="I196" s="265" t="s">
        <v>449</v>
      </c>
      <c r="J196" s="265"/>
      <c r="K196" s="306"/>
    </row>
    <row r="197" spans="2:11" ht="15" customHeight="1">
      <c r="B197" s="285"/>
      <c r="C197" s="270" t="s">
        <v>510</v>
      </c>
      <c r="D197" s="265"/>
      <c r="E197" s="265"/>
      <c r="F197" s="284" t="s">
        <v>421</v>
      </c>
      <c r="G197" s="265"/>
      <c r="H197" s="265" t="s">
        <v>511</v>
      </c>
      <c r="I197" s="265" t="s">
        <v>449</v>
      </c>
      <c r="J197" s="265"/>
      <c r="K197" s="306"/>
    </row>
    <row r="198" spans="2:11" ht="15" customHeight="1">
      <c r="B198" s="312"/>
      <c r="C198" s="320"/>
      <c r="D198" s="294"/>
      <c r="E198" s="294"/>
      <c r="F198" s="294"/>
      <c r="G198" s="294"/>
      <c r="H198" s="294"/>
      <c r="I198" s="294"/>
      <c r="J198" s="294"/>
      <c r="K198" s="313"/>
    </row>
    <row r="199" spans="2:11" ht="18.75" customHeight="1">
      <c r="B199" s="261"/>
      <c r="C199" s="265"/>
      <c r="D199" s="265"/>
      <c r="E199" s="265"/>
      <c r="F199" s="284"/>
      <c r="G199" s="265"/>
      <c r="H199" s="265"/>
      <c r="I199" s="265"/>
      <c r="J199" s="265"/>
      <c r="K199" s="261"/>
    </row>
    <row r="200" spans="2:11" ht="18.75" customHeight="1">
      <c r="B200" s="271"/>
      <c r="C200" s="271"/>
      <c r="D200" s="271"/>
      <c r="E200" s="271"/>
      <c r="F200" s="271"/>
      <c r="G200" s="271"/>
      <c r="H200" s="271"/>
      <c r="I200" s="271"/>
      <c r="J200" s="271"/>
      <c r="K200" s="271"/>
    </row>
    <row r="201" spans="2:11">
      <c r="B201" s="253"/>
      <c r="C201" s="254"/>
      <c r="D201" s="254"/>
      <c r="E201" s="254"/>
      <c r="F201" s="254"/>
      <c r="G201" s="254"/>
      <c r="H201" s="254"/>
      <c r="I201" s="254"/>
      <c r="J201" s="254"/>
      <c r="K201" s="255"/>
    </row>
    <row r="202" spans="2:11" ht="21" customHeight="1">
      <c r="B202" s="256"/>
      <c r="C202" s="394" t="s">
        <v>512</v>
      </c>
      <c r="D202" s="394"/>
      <c r="E202" s="394"/>
      <c r="F202" s="394"/>
      <c r="G202" s="394"/>
      <c r="H202" s="394"/>
      <c r="I202" s="394"/>
      <c r="J202" s="394"/>
      <c r="K202" s="257"/>
    </row>
    <row r="203" spans="2:11" ht="25.5" customHeight="1">
      <c r="B203" s="256"/>
      <c r="C203" s="321" t="s">
        <v>513</v>
      </c>
      <c r="D203" s="321"/>
      <c r="E203" s="321"/>
      <c r="F203" s="321" t="s">
        <v>514</v>
      </c>
      <c r="G203" s="322"/>
      <c r="H203" s="390" t="s">
        <v>515</v>
      </c>
      <c r="I203" s="390"/>
      <c r="J203" s="390"/>
      <c r="K203" s="257"/>
    </row>
    <row r="204" spans="2:11" ht="5.25" customHeight="1">
      <c r="B204" s="285"/>
      <c r="C204" s="282"/>
      <c r="D204" s="282"/>
      <c r="E204" s="282"/>
      <c r="F204" s="282"/>
      <c r="G204" s="265"/>
      <c r="H204" s="282"/>
      <c r="I204" s="282"/>
      <c r="J204" s="282"/>
      <c r="K204" s="306"/>
    </row>
    <row r="205" spans="2:11" ht="15" customHeight="1">
      <c r="B205" s="285"/>
      <c r="C205" s="265" t="s">
        <v>505</v>
      </c>
      <c r="D205" s="265"/>
      <c r="E205" s="265"/>
      <c r="F205" s="284" t="s">
        <v>48</v>
      </c>
      <c r="G205" s="265"/>
      <c r="H205" s="391" t="s">
        <v>516</v>
      </c>
      <c r="I205" s="391"/>
      <c r="J205" s="391"/>
      <c r="K205" s="306"/>
    </row>
    <row r="206" spans="2:11" ht="15" customHeight="1">
      <c r="B206" s="285"/>
      <c r="C206" s="291"/>
      <c r="D206" s="265"/>
      <c r="E206" s="265"/>
      <c r="F206" s="284" t="s">
        <v>49</v>
      </c>
      <c r="G206" s="265"/>
      <c r="H206" s="391" t="s">
        <v>517</v>
      </c>
      <c r="I206" s="391"/>
      <c r="J206" s="391"/>
      <c r="K206" s="306"/>
    </row>
    <row r="207" spans="2:11" ht="15" customHeight="1">
      <c r="B207" s="285"/>
      <c r="C207" s="291"/>
      <c r="D207" s="265"/>
      <c r="E207" s="265"/>
      <c r="F207" s="284" t="s">
        <v>52</v>
      </c>
      <c r="G207" s="265"/>
      <c r="H207" s="391" t="s">
        <v>518</v>
      </c>
      <c r="I207" s="391"/>
      <c r="J207" s="391"/>
      <c r="K207" s="306"/>
    </row>
    <row r="208" spans="2:11" ht="15" customHeight="1">
      <c r="B208" s="285"/>
      <c r="C208" s="265"/>
      <c r="D208" s="265"/>
      <c r="E208" s="265"/>
      <c r="F208" s="284" t="s">
        <v>50</v>
      </c>
      <c r="G208" s="265"/>
      <c r="H208" s="391" t="s">
        <v>519</v>
      </c>
      <c r="I208" s="391"/>
      <c r="J208" s="391"/>
      <c r="K208" s="306"/>
    </row>
    <row r="209" spans="2:11" ht="15" customHeight="1">
      <c r="B209" s="285"/>
      <c r="C209" s="265"/>
      <c r="D209" s="265"/>
      <c r="E209" s="265"/>
      <c r="F209" s="284" t="s">
        <v>51</v>
      </c>
      <c r="G209" s="265"/>
      <c r="H209" s="391" t="s">
        <v>520</v>
      </c>
      <c r="I209" s="391"/>
      <c r="J209" s="391"/>
      <c r="K209" s="306"/>
    </row>
    <row r="210" spans="2:11" ht="15" customHeight="1">
      <c r="B210" s="285"/>
      <c r="C210" s="265"/>
      <c r="D210" s="265"/>
      <c r="E210" s="265"/>
      <c r="F210" s="284"/>
      <c r="G210" s="265"/>
      <c r="H210" s="265"/>
      <c r="I210" s="265"/>
      <c r="J210" s="265"/>
      <c r="K210" s="306"/>
    </row>
    <row r="211" spans="2:11" ht="15" customHeight="1">
      <c r="B211" s="285"/>
      <c r="C211" s="265" t="s">
        <v>461</v>
      </c>
      <c r="D211" s="265"/>
      <c r="E211" s="265"/>
      <c r="F211" s="284" t="s">
        <v>83</v>
      </c>
      <c r="G211" s="265"/>
      <c r="H211" s="391" t="s">
        <v>521</v>
      </c>
      <c r="I211" s="391"/>
      <c r="J211" s="391"/>
      <c r="K211" s="306"/>
    </row>
    <row r="212" spans="2:11" ht="15" customHeight="1">
      <c r="B212" s="285"/>
      <c r="C212" s="291"/>
      <c r="D212" s="265"/>
      <c r="E212" s="265"/>
      <c r="F212" s="284" t="s">
        <v>359</v>
      </c>
      <c r="G212" s="265"/>
      <c r="H212" s="391" t="s">
        <v>360</v>
      </c>
      <c r="I212" s="391"/>
      <c r="J212" s="391"/>
      <c r="K212" s="306"/>
    </row>
    <row r="213" spans="2:11" ht="15" customHeight="1">
      <c r="B213" s="285"/>
      <c r="C213" s="265"/>
      <c r="D213" s="265"/>
      <c r="E213" s="265"/>
      <c r="F213" s="284" t="s">
        <v>357</v>
      </c>
      <c r="G213" s="265"/>
      <c r="H213" s="391" t="s">
        <v>522</v>
      </c>
      <c r="I213" s="391"/>
      <c r="J213" s="391"/>
      <c r="K213" s="306"/>
    </row>
    <row r="214" spans="2:11" ht="15" customHeight="1">
      <c r="B214" s="323"/>
      <c r="C214" s="291"/>
      <c r="D214" s="291"/>
      <c r="E214" s="291"/>
      <c r="F214" s="284" t="s">
        <v>86</v>
      </c>
      <c r="G214" s="270"/>
      <c r="H214" s="392" t="s">
        <v>87</v>
      </c>
      <c r="I214" s="392"/>
      <c r="J214" s="392"/>
      <c r="K214" s="324"/>
    </row>
    <row r="215" spans="2:11" ht="15" customHeight="1">
      <c r="B215" s="323"/>
      <c r="C215" s="291"/>
      <c r="D215" s="291"/>
      <c r="E215" s="291"/>
      <c r="F215" s="284" t="s">
        <v>361</v>
      </c>
      <c r="G215" s="270"/>
      <c r="H215" s="392" t="s">
        <v>311</v>
      </c>
      <c r="I215" s="392"/>
      <c r="J215" s="392"/>
      <c r="K215" s="324"/>
    </row>
    <row r="216" spans="2:11" ht="15" customHeight="1">
      <c r="B216" s="323"/>
      <c r="C216" s="291"/>
      <c r="D216" s="291"/>
      <c r="E216" s="291"/>
      <c r="F216" s="325"/>
      <c r="G216" s="270"/>
      <c r="H216" s="326"/>
      <c r="I216" s="326"/>
      <c r="J216" s="326"/>
      <c r="K216" s="324"/>
    </row>
    <row r="217" spans="2:11" ht="15" customHeight="1">
      <c r="B217" s="323"/>
      <c r="C217" s="265" t="s">
        <v>485</v>
      </c>
      <c r="D217" s="291"/>
      <c r="E217" s="291"/>
      <c r="F217" s="284">
        <v>1</v>
      </c>
      <c r="G217" s="270"/>
      <c r="H217" s="392" t="s">
        <v>523</v>
      </c>
      <c r="I217" s="392"/>
      <c r="J217" s="392"/>
      <c r="K217" s="324"/>
    </row>
    <row r="218" spans="2:11" ht="15" customHeight="1">
      <c r="B218" s="323"/>
      <c r="C218" s="291"/>
      <c r="D218" s="291"/>
      <c r="E218" s="291"/>
      <c r="F218" s="284">
        <v>2</v>
      </c>
      <c r="G218" s="270"/>
      <c r="H218" s="392" t="s">
        <v>524</v>
      </c>
      <c r="I218" s="392"/>
      <c r="J218" s="392"/>
      <c r="K218" s="324"/>
    </row>
    <row r="219" spans="2:11" ht="15" customHeight="1">
      <c r="B219" s="323"/>
      <c r="C219" s="291"/>
      <c r="D219" s="291"/>
      <c r="E219" s="291"/>
      <c r="F219" s="284">
        <v>3</v>
      </c>
      <c r="G219" s="270"/>
      <c r="H219" s="392" t="s">
        <v>525</v>
      </c>
      <c r="I219" s="392"/>
      <c r="J219" s="392"/>
      <c r="K219" s="324"/>
    </row>
    <row r="220" spans="2:11" ht="15" customHeight="1">
      <c r="B220" s="323"/>
      <c r="C220" s="291"/>
      <c r="D220" s="291"/>
      <c r="E220" s="291"/>
      <c r="F220" s="284">
        <v>4</v>
      </c>
      <c r="G220" s="270"/>
      <c r="H220" s="392" t="s">
        <v>526</v>
      </c>
      <c r="I220" s="392"/>
      <c r="J220" s="392"/>
      <c r="K220" s="324"/>
    </row>
    <row r="221" spans="2:11" ht="12.75" customHeight="1">
      <c r="B221" s="327"/>
      <c r="C221" s="328"/>
      <c r="D221" s="328"/>
      <c r="E221" s="328"/>
      <c r="F221" s="328"/>
      <c r="G221" s="328"/>
      <c r="H221" s="328"/>
      <c r="I221" s="328"/>
      <c r="J221" s="328"/>
      <c r="K221" s="32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C3:J3"/>
    <mergeCell ref="C4:J4"/>
    <mergeCell ref="C6:J6"/>
    <mergeCell ref="C7:J7"/>
    <mergeCell ref="C23:J23"/>
    <mergeCell ref="C24:J24"/>
    <mergeCell ref="D31:J31"/>
    <mergeCell ref="D11:J11"/>
    <mergeCell ref="D13:J13"/>
    <mergeCell ref="G40:J40"/>
    <mergeCell ref="G41:J41"/>
    <mergeCell ref="G42:J42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50:J50"/>
    <mergeCell ref="G39:J39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3:J203"/>
    <mergeCell ref="H205:J205"/>
    <mergeCell ref="H206:J206"/>
    <mergeCell ref="H207:J207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SO-1 - Cidlina, Jičín, op...</vt:lpstr>
      <vt:lpstr>VON - Vedlejší a ostatní ...</vt:lpstr>
      <vt:lpstr>Pokyny pro vyplnění</vt:lpstr>
      <vt:lpstr>'Rekapitulace zakázky'!Názvy_tisku</vt:lpstr>
      <vt:lpstr>'SO-1 - Cidlina, Jičín, op...'!Názvy_tisku</vt:lpstr>
      <vt:lpstr>'VON - Vedlejší a ostatní ...'!Názvy_tisku</vt:lpstr>
      <vt:lpstr>'Rekapitulace zakázky'!Oblast_tisku</vt:lpstr>
      <vt:lpstr>'SO-1 - Cidlina, Jičín, op...'!Oblast_tisku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uzivatel</cp:lastModifiedBy>
  <cp:lastPrinted>2017-03-01T08:11:39Z</cp:lastPrinted>
  <dcterms:created xsi:type="dcterms:W3CDTF">2017-01-19T09:17:04Z</dcterms:created>
  <dcterms:modified xsi:type="dcterms:W3CDTF">2017-03-09T07:04:37Z</dcterms:modified>
</cp:coreProperties>
</file>